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PE" sheetId="2" state="visible" r:id="rId4"/>
    <sheet name="Growth and hire" sheetId="3" state="visible" r:id="rId5"/>
    <sheet name="Peer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<sst xmlns="http://schemas.openxmlformats.org/spreadsheetml/2006/main" count="88" uniqueCount="86">
  <si>
    <t xml:space="preserve">Revenue per employee workbook</t>
  </si>
  <si>
    <t xml:space="preserve">Calcority. RPE on four denominators, profit and labor cost per FTE, marginal revenue per hire, the revenue a hire must earn, and a peer comparison.</t>
  </si>
  <si>
    <t xml:space="preserve">How to use</t>
  </si>
  <si>
    <t xml:space="preserve">1</t>
  </si>
  <si>
    <t xml:space="preserve">RPE tab: overwrite the example values with your revenue, pass-through revenue, monthly full-time headcount, part-time staff, contractors, profit and labor cost.</t>
  </si>
  <si>
    <t xml:space="preserve">2</t>
  </si>
  <si>
    <t xml:space="preserve">Growth and hire tab: enter the prior year to see the change in RPE and the marginal revenue per added FTE, test a hire, and size headcount for a revenue target.</t>
  </si>
  <si>
    <t xml:space="preserve">3</t>
  </si>
  <si>
    <t xml:space="preserve">Peers tab: enter peers' revenue and employee counts from their annual reports, defined the same way, to see where you sit.</t>
  </si>
  <si>
    <t xml:space="preserve">Colors</t>
  </si>
  <si>
    <t xml:space="preserve">Blue on yellow = you type. Black = formula.</t>
  </si>
  <si>
    <t xml:space="preserve">Definitions</t>
  </si>
  <si>
    <t xml:space="preserve">Net revenue</t>
  </si>
  <si>
    <t xml:space="preserve">Gross revenue minus pass-through revenue such as resold hardware or re-billed travel.</t>
  </si>
  <si>
    <t xml:space="preserve">Average FTE</t>
  </si>
  <si>
    <t xml:space="preserve">Average monthly full-time headcount + part-time staff × their hours ÷ full-time hours + contractor FTE.</t>
  </si>
  <si>
    <t xml:space="preserve">Marginal revenue per FTE</t>
  </si>
  <si>
    <t xml:space="preserve">Change in net revenue ÷ change in average FTE. Read it over several periods, since revenue lags hiring.</t>
  </si>
  <si>
    <t xml:space="preserve">Revenue a hire must earn</t>
  </si>
  <si>
    <t xml:space="preserve">Fully loaded cost of the hire ÷ gross margin on the revenue they bring.</t>
  </si>
  <si>
    <t xml:space="preserve">Disclaimer</t>
  </si>
  <si>
    <t xml:space="preserve">Planning aid, not accounting or HR advice. RPE describes a business model, not any individual's output.</t>
  </si>
  <si>
    <t xml:space="preserve">Revenue per employee (example values: overwrite)</t>
  </si>
  <si>
    <t xml:space="preserve">Revenue and profit</t>
  </si>
  <si>
    <t xml:space="preserve">Gross revenue for the year</t>
  </si>
  <si>
    <t xml:space="preserve">Pass-through revenue to exclude</t>
  </si>
  <si>
    <t xml:space="preserve">Profit for the year</t>
  </si>
  <si>
    <t xml:space="preserve">Fully loaded labor cost for the year</t>
  </si>
  <si>
    <t xml:space="preserve">Headcount</t>
  </si>
  <si>
    <t xml:space="preserve">Full-time employees, end of Jan</t>
  </si>
  <si>
    <t xml:space="preserve">Full-time employees, end of Feb</t>
  </si>
  <si>
    <t xml:space="preserve">Full-time employees, end of Mar</t>
  </si>
  <si>
    <t xml:space="preserve">Full-time employees, end of Apr</t>
  </si>
  <si>
    <t xml:space="preserve">Full-time employees, end of May</t>
  </si>
  <si>
    <t xml:space="preserve">Full-time employees, end of Jun</t>
  </si>
  <si>
    <t xml:space="preserve">Full-time employees, end of Jul</t>
  </si>
  <si>
    <t xml:space="preserve">Full-time employees, end of Aug</t>
  </si>
  <si>
    <t xml:space="preserve">Full-time employees, end of Sep</t>
  </si>
  <si>
    <t xml:space="preserve">Full-time employees, end of Oct</t>
  </si>
  <si>
    <t xml:space="preserve">Full-time employees, end of Nov</t>
  </si>
  <si>
    <t xml:space="preserve">Full-time employees, end of Dec</t>
  </si>
  <si>
    <t xml:space="preserve">Part-time employees</t>
  </si>
  <si>
    <t xml:space="preserve">Their average hours per week</t>
  </si>
  <si>
    <t xml:space="preserve">Full-time hours per week</t>
  </si>
  <si>
    <t xml:space="preserve">Contractor FTE</t>
  </si>
  <si>
    <t xml:space="preserve">Results</t>
  </si>
  <si>
    <t xml:space="preserve">Year-end full-time headcount</t>
  </si>
  <si>
    <t xml:space="preserve">Average full-time headcount</t>
  </si>
  <si>
    <t xml:space="preserve">Part-time FTE</t>
  </si>
  <si>
    <t xml:space="preserve">Average FTE (full-time + part-time + contractors)</t>
  </si>
  <si>
    <t xml:space="preserve">RPE: gross revenue ÷ year-end full-time headcount</t>
  </si>
  <si>
    <t xml:space="preserve">RPE: net revenue ÷ year-end full-time headcount</t>
  </si>
  <si>
    <t xml:space="preserve">RPE: net revenue ÷ average full-time headcount</t>
  </si>
  <si>
    <t xml:space="preserve">RPE: net revenue ÷ average FTE</t>
  </si>
  <si>
    <t xml:space="preserve">Highest less lowest of the four</t>
  </si>
  <si>
    <t xml:space="preserve">Profit per FTE</t>
  </si>
  <si>
    <t xml:space="preserve">Profit margin on net revenue</t>
  </si>
  <si>
    <t xml:space="preserve">Labor cost per FTE</t>
  </si>
  <si>
    <t xml:space="preserve">Revenue per labor dollar</t>
  </si>
  <si>
    <t xml:space="preserve">Growth, a hire, and a target (example values: overwrite)</t>
  </si>
  <si>
    <t xml:space="preserve">Prior-year net revenue</t>
  </si>
  <si>
    <t xml:space="preserve">Prior-year average FTE</t>
  </si>
  <si>
    <t xml:space="preserve">Prior-year revenue per FTE</t>
  </si>
  <si>
    <t xml:space="preserve">Change in revenue per FTE</t>
  </si>
  <si>
    <t xml:space="preserve">Change in net revenue</t>
  </si>
  <si>
    <t xml:space="preserve">Change in average FTE</t>
  </si>
  <si>
    <t xml:space="preserve">Marginal revenue per added FTE</t>
  </si>
  <si>
    <t xml:space="preserve">Read over several periods: revenue lags hiring</t>
  </si>
  <si>
    <t xml:space="preserve">A new hire</t>
  </si>
  <si>
    <t xml:space="preserve">Fully loaded cost of the hire</t>
  </si>
  <si>
    <t xml:space="preserve">Gross margin on the revenue the hire brings</t>
  </si>
  <si>
    <t xml:space="preserve">Revenue the hire must earn</t>
  </si>
  <si>
    <t xml:space="preserve">That revenue as a multiple of marginal revenue per FTE</t>
  </si>
  <si>
    <t xml:space="preserve">A revenue target</t>
  </si>
  <si>
    <t xml:space="preserve">Revenue target</t>
  </si>
  <si>
    <t xml:space="preserve">FTE needed at today's revenue per FTE</t>
  </si>
  <si>
    <t xml:space="preserve">Additional FTE</t>
  </si>
  <si>
    <t xml:space="preserve">Peer comparison (enter figures from annual reports, defined the same way)</t>
  </si>
  <si>
    <t xml:space="preserve">Company</t>
  </si>
  <si>
    <t xml:space="preserve">Employees</t>
  </si>
  <si>
    <t xml:space="preserve">Revenue per employee</t>
  </si>
  <si>
    <t xml:space="preserve">Peer median</t>
  </si>
  <si>
    <t xml:space="preserve">Peer average</t>
  </si>
  <si>
    <t xml:space="preserve">Your revenue per FTE</t>
  </si>
  <si>
    <t xml:space="preserve">Your ratio to the peer median</t>
  </si>
  <si>
    <t xml:space="preserve">Check that every company uses the same revenue and headcount definitions before comparing.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</si>
</sst>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"/>
    <numFmt numFmtId="166" formatCode="0"/>
    <numFmt numFmtId="167" formatCode="0.0"/>
    <numFmt numFmtId="168" formatCode="0.00"/>
    <numFmt numFmtId="169" formatCode="0.0%"/>
    <numFmt numFmtId="170" formatCode="0%"/>
    <numFmt numFmtId="171" formatCode="#,##0"/>
    <numFmt numFmtId="172" formatCode="0.00\×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15.75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15.75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1" t="s">
        <v>22</v>
      </c>
    </row>
    <row r="3" customFormat="false" ht="15" hidden="false" customHeight="false" outlineLevel="0" collapsed="false">
      <c r="A3" s="3" t="s">
        <v>23</v>
      </c>
      <c r="B3" s="7"/>
    </row>
    <row r="4" customFormat="false" ht="15" hidden="false" customHeight="false" outlineLevel="0" collapsed="false">
      <c r="A4" s="8" t="s">
        <v>24</v>
      </c>
      <c r="B4" s="9" t="n">
        <v>12600000</v>
      </c>
    </row>
    <row r="5" customFormat="false" ht="15" hidden="false" customHeight="false" outlineLevel="0" collapsed="false">
      <c r="A5" s="8" t="s">
        <v>25</v>
      </c>
      <c r="B5" s="9" t="n">
        <v>600000</v>
      </c>
    </row>
    <row r="6" customFormat="false" ht="15" hidden="false" customHeight="false" outlineLevel="0" collapsed="false">
      <c r="A6" s="8" t="s">
        <v>26</v>
      </c>
      <c r="B6" s="9" t="n">
        <v>1320000</v>
      </c>
    </row>
    <row r="7" customFormat="false" ht="15" hidden="false" customHeight="false" outlineLevel="0" collapsed="false">
      <c r="A7" s="8" t="s">
        <v>27</v>
      </c>
      <c r="B7" s="9" t="n">
        <v>6900000</v>
      </c>
    </row>
    <row r="9" customFormat="false" ht="15" hidden="false" customHeight="false" outlineLevel="0" collapsed="false">
      <c r="A9" s="3" t="s">
        <v>28</v>
      </c>
      <c r="B9" s="7"/>
    </row>
    <row r="10" customFormat="false" ht="15" hidden="false" customHeight="false" outlineLevel="0" collapsed="false">
      <c r="A10" s="8" t="s">
        <v>29</v>
      </c>
      <c r="B10" s="10" t="n">
        <v>44</v>
      </c>
    </row>
    <row r="11" customFormat="false" ht="15" hidden="false" customHeight="false" outlineLevel="0" collapsed="false">
      <c r="A11" s="8" t="s">
        <v>30</v>
      </c>
      <c r="B11" s="10" t="n">
        <v>45</v>
      </c>
    </row>
    <row r="12" customFormat="false" ht="15" hidden="false" customHeight="false" outlineLevel="0" collapsed="false">
      <c r="A12" s="8" t="s">
        <v>31</v>
      </c>
      <c r="B12" s="10" t="n">
        <v>46</v>
      </c>
    </row>
    <row r="13" customFormat="false" ht="15" hidden="false" customHeight="false" outlineLevel="0" collapsed="false">
      <c r="A13" s="8" t="s">
        <v>32</v>
      </c>
      <c r="B13" s="10" t="n">
        <v>48</v>
      </c>
    </row>
    <row r="14" customFormat="false" ht="15" hidden="false" customHeight="false" outlineLevel="0" collapsed="false">
      <c r="A14" s="8" t="s">
        <v>33</v>
      </c>
      <c r="B14" s="10" t="n">
        <v>50</v>
      </c>
    </row>
    <row r="15" customFormat="false" ht="15" hidden="false" customHeight="false" outlineLevel="0" collapsed="false">
      <c r="A15" s="8" t="s">
        <v>34</v>
      </c>
      <c r="B15" s="10" t="n">
        <v>52</v>
      </c>
    </row>
    <row r="16" customFormat="false" ht="15" hidden="false" customHeight="false" outlineLevel="0" collapsed="false">
      <c r="A16" s="8" t="s">
        <v>35</v>
      </c>
      <c r="B16" s="10" t="n">
        <v>54</v>
      </c>
    </row>
    <row r="17" customFormat="false" ht="15" hidden="false" customHeight="false" outlineLevel="0" collapsed="false">
      <c r="A17" s="8" t="s">
        <v>36</v>
      </c>
      <c r="B17" s="10" t="n">
        <v>56</v>
      </c>
    </row>
    <row r="18" customFormat="false" ht="15" hidden="false" customHeight="false" outlineLevel="0" collapsed="false">
      <c r="A18" s="8" t="s">
        <v>37</v>
      </c>
      <c r="B18" s="10" t="n">
        <v>58</v>
      </c>
    </row>
    <row r="19" customFormat="false" ht="15" hidden="false" customHeight="false" outlineLevel="0" collapsed="false">
      <c r="A19" s="8" t="s">
        <v>38</v>
      </c>
      <c r="B19" s="10" t="n">
        <v>60</v>
      </c>
    </row>
    <row r="20" customFormat="false" ht="15" hidden="false" customHeight="false" outlineLevel="0" collapsed="false">
      <c r="A20" s="8" t="s">
        <v>39</v>
      </c>
      <c r="B20" s="10" t="n">
        <v>60</v>
      </c>
    </row>
    <row r="21" customFormat="false" ht="15" hidden="false" customHeight="false" outlineLevel="0" collapsed="false">
      <c r="A21" s="8" t="s">
        <v>40</v>
      </c>
      <c r="B21" s="10" t="n">
        <v>62</v>
      </c>
    </row>
    <row r="22" customFormat="false" ht="15" hidden="false" customHeight="false" outlineLevel="0" collapsed="false">
      <c r="A22" s="8" t="s">
        <v>41</v>
      </c>
      <c r="B22" s="10" t="n">
        <v>10</v>
      </c>
    </row>
    <row r="23" customFormat="false" ht="15" hidden="false" customHeight="false" outlineLevel="0" collapsed="false">
      <c r="A23" s="8" t="s">
        <v>42</v>
      </c>
      <c r="B23" s="11" t="n">
        <v>20</v>
      </c>
    </row>
    <row r="24" customFormat="false" ht="15" hidden="false" customHeight="false" outlineLevel="0" collapsed="false">
      <c r="A24" s="8" t="s">
        <v>43</v>
      </c>
      <c r="B24" s="11" t="n">
        <v>40</v>
      </c>
    </row>
    <row r="25" customFormat="false" ht="15" hidden="false" customHeight="false" outlineLevel="0" collapsed="false">
      <c r="A25" s="8" t="s">
        <v>44</v>
      </c>
      <c r="B25" s="11" t="n">
        <v>4</v>
      </c>
    </row>
    <row r="27" customFormat="false" ht="15" hidden="false" customHeight="false" outlineLevel="0" collapsed="false">
      <c r="A27" s="3" t="s">
        <v>45</v>
      </c>
      <c r="B27" s="7"/>
    </row>
    <row r="28" customFormat="false" ht="15" hidden="false" customHeight="false" outlineLevel="0" collapsed="false">
      <c r="A28" s="8" t="s">
        <v>12</v>
      </c>
      <c r="B28" s="12" t="n">
        <f aca="false">B4-B5</f>
        <v>12000000</v>
      </c>
    </row>
    <row r="29" customFormat="false" ht="15" hidden="false" customHeight="false" outlineLevel="0" collapsed="false">
      <c r="A29" s="8" t="s">
        <v>46</v>
      </c>
      <c r="B29" s="13" t="n">
        <f aca="false">B21</f>
        <v>62</v>
      </c>
    </row>
    <row r="30" customFormat="false" ht="15" hidden="false" customHeight="false" outlineLevel="0" collapsed="false">
      <c r="A30" s="8" t="s">
        <v>47</v>
      </c>
      <c r="B30" s="14" t="n">
        <f aca="false">AVERAGE(B10:B21)</f>
        <v>52.9166666666667</v>
      </c>
    </row>
    <row r="31" customFormat="false" ht="15" hidden="false" customHeight="false" outlineLevel="0" collapsed="false">
      <c r="A31" s="8" t="s">
        <v>48</v>
      </c>
      <c r="B31" s="14" t="n">
        <f aca="false">IF(B24&gt;0,B22*B23/B24,0)</f>
        <v>5</v>
      </c>
    </row>
    <row r="32" customFormat="false" ht="15" hidden="false" customHeight="false" outlineLevel="0" collapsed="false">
      <c r="A32" s="8" t="s">
        <v>49</v>
      </c>
      <c r="B32" s="14" t="n">
        <f aca="false">B30+B31+B25</f>
        <v>61.9166666666667</v>
      </c>
    </row>
    <row r="33" customFormat="false" ht="15" hidden="false" customHeight="false" outlineLevel="0" collapsed="false">
      <c r="A33" s="8" t="s">
        <v>50</v>
      </c>
      <c r="B33" s="12" t="n">
        <f aca="false">IF(B29&gt;0,B4/B29,0)</f>
        <v>203225.806451613</v>
      </c>
    </row>
    <row r="34" customFormat="false" ht="15" hidden="false" customHeight="false" outlineLevel="0" collapsed="false">
      <c r="A34" s="8" t="s">
        <v>51</v>
      </c>
      <c r="B34" s="12" t="n">
        <f aca="false">IF(B29&gt;0,B28/B29,0)</f>
        <v>193548.387096774</v>
      </c>
    </row>
    <row r="35" customFormat="false" ht="15" hidden="false" customHeight="false" outlineLevel="0" collapsed="false">
      <c r="A35" s="8" t="s">
        <v>52</v>
      </c>
      <c r="B35" s="12" t="n">
        <f aca="false">IF(B30&gt;0,B28/B30,0)</f>
        <v>226771.653543307</v>
      </c>
    </row>
    <row r="36" customFormat="false" ht="15" hidden="false" customHeight="false" outlineLevel="0" collapsed="false">
      <c r="A36" s="5" t="s">
        <v>53</v>
      </c>
      <c r="B36" s="12" t="n">
        <f aca="false">IF(B32&gt;0,B28/B32,0)</f>
        <v>193808.882907133</v>
      </c>
    </row>
    <row r="37" customFormat="false" ht="15" hidden="false" customHeight="false" outlineLevel="0" collapsed="false">
      <c r="A37" s="8" t="s">
        <v>54</v>
      </c>
      <c r="B37" s="12" t="n">
        <f aca="false">MAX(B33:B36)-MIN(B33:B36)</f>
        <v>33223.2664465329</v>
      </c>
    </row>
    <row r="38" customFormat="false" ht="15" hidden="false" customHeight="false" outlineLevel="0" collapsed="false">
      <c r="A38" s="8" t="s">
        <v>55</v>
      </c>
      <c r="B38" s="12" t="n">
        <f aca="false">IF(B32&gt;0,B6/B32,0)</f>
        <v>21318.9771197847</v>
      </c>
    </row>
    <row r="39" customFormat="false" ht="15" hidden="false" customHeight="false" outlineLevel="0" collapsed="false">
      <c r="A39" s="8" t="s">
        <v>56</v>
      </c>
      <c r="B39" s="15" t="n">
        <f aca="false">IF(B28&gt;0,B6/B28,0)</f>
        <v>0.11</v>
      </c>
    </row>
    <row r="40" customFormat="false" ht="15" hidden="false" customHeight="false" outlineLevel="0" collapsed="false">
      <c r="A40" s="8" t="s">
        <v>57</v>
      </c>
      <c r="B40" s="12" t="n">
        <f aca="false">IF(B32&gt;0,B7/B32,0)</f>
        <v>111440.107671602</v>
      </c>
    </row>
    <row r="41" customFormat="false" ht="15" hidden="false" customHeight="false" outlineLevel="0" collapsed="false">
      <c r="A41" s="8" t="s">
        <v>58</v>
      </c>
      <c r="B41" s="14" t="n">
        <f aca="false">IF(B7&gt;0,B28/B7,0)</f>
        <v>1.73913043478261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8"/>
    <col collapsed="false" customWidth="true" hidden="false" outlineLevel="0" max="3" min="3" style="0" width="46"/>
  </cols>
  <sheetData>
    <row r="1" customFormat="false" ht="17.35" hidden="false" customHeight="false" outlineLevel="0" collapsed="false">
      <c r="A1" s="1" t="s">
        <v>59</v>
      </c>
    </row>
    <row r="3" customFormat="false" ht="15" hidden="false" customHeight="false" outlineLevel="0" collapsed="false">
      <c r="A3" s="8" t="s">
        <v>60</v>
      </c>
      <c r="B3" s="9" t="n">
        <v>9600000</v>
      </c>
    </row>
    <row r="4" customFormat="false" ht="15" hidden="false" customHeight="false" outlineLevel="0" collapsed="false">
      <c r="A4" s="8" t="s">
        <v>61</v>
      </c>
      <c r="B4" s="16" t="n">
        <v>42</v>
      </c>
    </row>
    <row r="5" customFormat="false" ht="15" hidden="false" customHeight="false" outlineLevel="0" collapsed="false">
      <c r="A5" s="8" t="s">
        <v>62</v>
      </c>
      <c r="B5" s="12" t="n">
        <f aca="false">IF(B4&gt;0,B3/B4,0)</f>
        <v>228571.428571429</v>
      </c>
    </row>
    <row r="6" customFormat="false" ht="15" hidden="false" customHeight="false" outlineLevel="0" collapsed="false">
      <c r="A6" s="8" t="s">
        <v>63</v>
      </c>
      <c r="B6" s="15" t="n">
        <f aca="false">IF(B5&gt;0,RPE!B36/B5-1,0)</f>
        <v>-0.152086137281292</v>
      </c>
    </row>
    <row r="7" customFormat="false" ht="15" hidden="false" customHeight="false" outlineLevel="0" collapsed="false">
      <c r="A7" s="8" t="s">
        <v>64</v>
      </c>
      <c r="B7" s="12" t="n">
        <f aca="false">RPE!B28-B3</f>
        <v>2400000</v>
      </c>
    </row>
    <row r="8" customFormat="false" ht="15" hidden="false" customHeight="false" outlineLevel="0" collapsed="false">
      <c r="A8" s="8" t="s">
        <v>65</v>
      </c>
      <c r="B8" s="14" t="n">
        <f aca="false">RPE!B32-B4</f>
        <v>19.9166666666667</v>
      </c>
    </row>
    <row r="9" customFormat="false" ht="15" hidden="false" customHeight="false" outlineLevel="0" collapsed="false">
      <c r="A9" s="8" t="s">
        <v>66</v>
      </c>
      <c r="B9" s="12" t="n">
        <f aca="false">IF(B8&gt;0.001,B7/B8,0)</f>
        <v>120502.092050209</v>
      </c>
      <c r="C9" s="2" t="s">
        <v>67</v>
      </c>
    </row>
    <row r="11" customFormat="false" ht="15" hidden="false" customHeight="false" outlineLevel="0" collapsed="false">
      <c r="A11" s="3" t="s">
        <v>68</v>
      </c>
      <c r="B11" s="7"/>
    </row>
    <row r="12" customFormat="false" ht="15" hidden="false" customHeight="false" outlineLevel="0" collapsed="false">
      <c r="A12" s="8" t="s">
        <v>69</v>
      </c>
      <c r="B12" s="9" t="n">
        <v>95000</v>
      </c>
    </row>
    <row r="13" customFormat="false" ht="15" hidden="false" customHeight="false" outlineLevel="0" collapsed="false">
      <c r="A13" s="8" t="s">
        <v>70</v>
      </c>
      <c r="B13" s="17" t="n">
        <v>0.55</v>
      </c>
    </row>
    <row r="14" customFormat="false" ht="15" hidden="false" customHeight="false" outlineLevel="0" collapsed="false">
      <c r="A14" s="8" t="s">
        <v>71</v>
      </c>
      <c r="B14" s="12" t="n">
        <f aca="false">IF(B13&gt;0,B12/B13,0)</f>
        <v>172727.272727273</v>
      </c>
    </row>
    <row r="15" customFormat="false" ht="15" hidden="false" customHeight="false" outlineLevel="0" collapsed="false">
      <c r="A15" s="8" t="s">
        <v>72</v>
      </c>
      <c r="B15" s="14" t="n">
        <f aca="false">IF(B9&gt;0,B14/B9,0)</f>
        <v>1.43339646464646</v>
      </c>
    </row>
    <row r="17" customFormat="false" ht="15" hidden="false" customHeight="false" outlineLevel="0" collapsed="false">
      <c r="A17" s="3" t="s">
        <v>73</v>
      </c>
      <c r="B17" s="7"/>
    </row>
    <row r="18" customFormat="false" ht="15" hidden="false" customHeight="false" outlineLevel="0" collapsed="false">
      <c r="A18" s="8" t="s">
        <v>74</v>
      </c>
      <c r="B18" s="9" t="n">
        <v>18000000</v>
      </c>
    </row>
    <row r="19" customFormat="false" ht="15" hidden="false" customHeight="false" outlineLevel="0" collapsed="false">
      <c r="A19" s="8" t="s">
        <v>75</v>
      </c>
      <c r="B19" s="18" t="n">
        <f aca="false">IF(RPE!B36&gt;0,B18/RPE!B36,0)</f>
        <v>92.875</v>
      </c>
    </row>
    <row r="20" customFormat="false" ht="15" hidden="false" customHeight="false" outlineLevel="0" collapsed="false">
      <c r="A20" s="8" t="s">
        <v>76</v>
      </c>
      <c r="B20" s="18" t="n">
        <f aca="false">B19-RPE!B32</f>
        <v>30.9583333333333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1" t="s">
        <v>77</v>
      </c>
    </row>
    <row r="3" customFormat="false" ht="15" hidden="false" customHeight="false" outlineLevel="0" collapsed="false">
      <c r="A3" s="19" t="s">
        <v>78</v>
      </c>
      <c r="B3" s="19" t="s">
        <v>12</v>
      </c>
      <c r="C3" s="19" t="s">
        <v>79</v>
      </c>
      <c r="D3" s="19" t="s">
        <v>80</v>
      </c>
    </row>
    <row r="4" customFormat="false" ht="15" hidden="false" customHeight="false" outlineLevel="0" collapsed="false">
      <c r="A4" s="20"/>
      <c r="B4" s="9"/>
      <c r="C4" s="21"/>
      <c r="D4" s="12" t="str">
        <f aca="false">IF(AND(ISNUMBER(B4),ISNUMBER(C4),C4&gt;0),B4/C4,"")</f>
        <v/>
      </c>
    </row>
    <row r="5" customFormat="false" ht="15" hidden="false" customHeight="false" outlineLevel="0" collapsed="false">
      <c r="A5" s="20"/>
      <c r="B5" s="9"/>
      <c r="C5" s="21"/>
      <c r="D5" s="12" t="str">
        <f aca="false">IF(AND(ISNUMBER(B5),ISNUMBER(C5),C5&gt;0),B5/C5,"")</f>
        <v/>
      </c>
    </row>
    <row r="6" customFormat="false" ht="15" hidden="false" customHeight="false" outlineLevel="0" collapsed="false">
      <c r="A6" s="20"/>
      <c r="B6" s="9"/>
      <c r="C6" s="21"/>
      <c r="D6" s="12" t="str">
        <f aca="false">IF(AND(ISNUMBER(B6),ISNUMBER(C6),C6&gt;0),B6/C6,"")</f>
        <v/>
      </c>
    </row>
    <row r="7" customFormat="false" ht="15" hidden="false" customHeight="false" outlineLevel="0" collapsed="false">
      <c r="A7" s="20"/>
      <c r="B7" s="9"/>
      <c r="C7" s="21"/>
      <c r="D7" s="12" t="str">
        <f aca="false">IF(AND(ISNUMBER(B7),ISNUMBER(C7),C7&gt;0),B7/C7,"")</f>
        <v/>
      </c>
    </row>
    <row r="8" customFormat="false" ht="15" hidden="false" customHeight="false" outlineLevel="0" collapsed="false">
      <c r="A8" s="20"/>
      <c r="B8" s="9"/>
      <c r="C8" s="21"/>
      <c r="D8" s="12" t="str">
        <f aca="false">IF(AND(ISNUMBER(B8),ISNUMBER(C8),C8&gt;0),B8/C8,"")</f>
        <v/>
      </c>
    </row>
    <row r="9" customFormat="false" ht="15" hidden="false" customHeight="false" outlineLevel="0" collapsed="false">
      <c r="A9" s="20"/>
      <c r="B9" s="9"/>
      <c r="C9" s="21"/>
      <c r="D9" s="12" t="str">
        <f aca="false">IF(AND(ISNUMBER(B9),ISNUMBER(C9),C9&gt;0),B9/C9,"")</f>
        <v/>
      </c>
    </row>
    <row r="10" customFormat="false" ht="15" hidden="false" customHeight="false" outlineLevel="0" collapsed="false">
      <c r="A10" s="20"/>
      <c r="B10" s="9"/>
      <c r="C10" s="21"/>
      <c r="D10" s="12" t="str">
        <f aca="false">IF(AND(ISNUMBER(B10),ISNUMBER(C10),C10&gt;0),B10/C10,"")</f>
        <v/>
      </c>
    </row>
    <row r="11" customFormat="false" ht="15" hidden="false" customHeight="false" outlineLevel="0" collapsed="false">
      <c r="A11" s="20"/>
      <c r="B11" s="9"/>
      <c r="C11" s="21"/>
      <c r="D11" s="12" t="str">
        <f aca="false">IF(AND(ISNUMBER(B11),ISNUMBER(C11),C11&gt;0),B11/C11,"")</f>
        <v/>
      </c>
    </row>
    <row r="13" customFormat="false" ht="15" hidden="false" customHeight="false" outlineLevel="0" collapsed="false">
      <c r="A13" s="5" t="s">
        <v>81</v>
      </c>
      <c r="D13" s="22" t="str">
        <f aca="false">IF(COUNT(D4:D11)&gt;0,MEDIAN(D4:D11),"")</f>
        <v/>
      </c>
    </row>
    <row r="14" customFormat="false" ht="15" hidden="false" customHeight="false" outlineLevel="0" collapsed="false">
      <c r="A14" s="5" t="s">
        <v>82</v>
      </c>
      <c r="D14" s="22" t="str">
        <f aca="false">IF(COUNT(D4:D11)&gt;0,AVERAGE(D4:D11),"")</f>
        <v/>
      </c>
    </row>
    <row r="15" customFormat="false" ht="15" hidden="false" customHeight="false" outlineLevel="0" collapsed="false">
      <c r="A15" s="5" t="s">
        <v>83</v>
      </c>
      <c r="D15" s="22" t="n">
        <f aca="false">RPE!B36</f>
        <v>193808.882907133</v>
      </c>
    </row>
    <row r="16" customFormat="false" ht="15" hidden="false" customHeight="false" outlineLevel="0" collapsed="false">
      <c r="A16" s="5" t="s">
        <v>84</v>
      </c>
      <c r="D16" s="23" t="str">
        <f aca="false">IF(ISNUMBER(D13),D15/D13,"")</f>
        <v/>
      </c>
    </row>
    <row r="18" customFormat="false" ht="15" hidden="false" customHeight="false" outlineLevel="0" collapsed="false">
      <c r="A18" s="2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2026-09-20T12:27:26Z</dcterms:created>
  <dc:creator>openpyxl</dc:creator>
  <dc:description/>
  <dc:language>en-US</dc:language>
  <cp:lastModifiedBy/>
  <dcterms:modified xsi:type="dcterms:W3CDTF">2026-09-20T12:27:26Z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