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Roles" sheetId="2" state="visible" r:id="rId4"/>
    <sheet name="Factors" sheetId="3" state="visible" r:id="rId5"/>
    <sheet name="Cross-checks" sheetId="4" state="visible" r:id="rId6"/>
    <sheet name="Memo"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<sst xmlns="http://schemas.openxmlformats.org/spreadsheetml/2006/main" count="105" uniqueCount="104">
  <si>
    <t xml:space="preserve">S corp reasonable compensation worksheet</t>
  </si>
  <si>
    <t xml:space="preserve">Calcority. Free template for documenting how you set an S corporation owner's salary. Planning aid, not tax or legal advice.</t>
  </si>
  <si>
    <t xml:space="preserve">How to use</t>
  </si>
  <si>
    <t xml:space="preserve">1</t>
  </si>
  <si>
    <t xml:space="preserve">Roles tab: list each job you do in the business (owner-operators often wear several hats). For each, find the closest occupation in the Bureau of Labor Statistics OEWS tables for your area, and enter the 25th percentile, median and 75th percentile annual wages. Enter the share of your working time spent on each role.</t>
  </si>
  <si>
    <t xml:space="preserve">2</t>
  </si>
  <si>
    <t xml:space="preserve">The tab weights the percentiles by time, scales them by your hours, and gives a market range for your total pay.</t>
  </si>
  <si>
    <t xml:space="preserve">3</t>
  </si>
  <si>
    <t xml:space="preserve">Factors tab: answer the IRS factors from Fact Sheet 2008-25 for your situation. Keep the notes; they are the core of your file.</t>
  </si>
  <si>
    <t xml:space="preserve">4</t>
  </si>
  <si>
    <t xml:space="preserve">Cross-checks tab: enter your planned salary, planned distributions, profit, and the highest-paid non-owner employee. The tab compares your salary with the range and flags gaps.</t>
  </si>
  <si>
    <t xml:space="preserve">5</t>
  </si>
  <si>
    <t xml:space="preserve">Memo tab: a plain-language summary built from your entries. Print or save it with your payroll records each year.</t>
  </si>
  <si>
    <t xml:space="preserve">Colors</t>
  </si>
  <si>
    <t xml:space="preserve">Blue on yellow = you type. Black = formula. The grey EXAMPLE row on Roles shows the format and is not counted.</t>
  </si>
  <si>
    <t xml:space="preserve">Important</t>
  </si>
  <si>
    <t xml:space="preserve">There is no IRS formula</t>
  </si>
  <si>
    <t xml:space="preserve">The IRS looks at what comparable businesses pay for similar services, given your training, duties, hours and the company's facts. This worksheet documents a market-based method. It does not create a safe harbor.</t>
  </si>
  <si>
    <t xml:space="preserve">Data source</t>
  </si>
  <si>
    <t xml:space="preserve">BLS OEWS (Occupational Employment and Wage Statistics) publishes 10th, 25th, median, 75th and 90th percentile annual wages by occupation, nationally and by state and metro area. The May 2025 estimates were released May 15, 2026. Use the release closest to your tax year and note the date you pulled it.</t>
  </si>
  <si>
    <t xml:space="preserve">Review yearly</t>
  </si>
  <si>
    <t xml:space="preserve">Reasonable compensation is tested every year. Update the worksheet when your duties, hours, profit or market data change.</t>
  </si>
  <si>
    <t xml:space="preserve">Disclaimer</t>
  </si>
  <si>
    <t xml:space="preserve">Not tax or legal advice. Confirm your approach with a CPA or enrolled agent.</t>
  </si>
  <si>
    <t xml:space="preserve">Roles and market data</t>
  </si>
  <si>
    <t xml:space="preserve">One row per hat you wear. Annual wages from BLS OEWS for your area.</t>
  </si>
  <si>
    <t xml:space="preserve">Role in the business</t>
  </si>
  <si>
    <t xml:space="preserve">Closest BLS occupation (title and SOC code)</t>
  </si>
  <si>
    <t xml:space="preserve">Area used</t>
  </si>
  <si>
    <t xml:space="preserve">Share of your working time</t>
  </si>
  <si>
    <t xml:space="preserve">25th percentile ($)</t>
  </si>
  <si>
    <t xml:space="preserve">Median ($)</t>
  </si>
  <si>
    <t xml:space="preserve">75th percentile ($)</t>
  </si>
  <si>
    <t xml:space="preserve">Weighted 25th</t>
  </si>
  <si>
    <t xml:space="preserve">Weighted median</t>
  </si>
  <si>
    <t xml:space="preserve">Weighted 75th</t>
  </si>
  <si>
    <t xml:space="preserve">Consulting delivery</t>
  </si>
  <si>
    <t xml:space="preserve">Management Analysts (13-1111)</t>
  </si>
  <si>
    <t xml:space="preserve">Example metro area</t>
  </si>
  <si>
    <t xml:space="preserve">example</t>
  </si>
  <si>
    <t xml:space="preserve">not counted</t>
  </si>
  <si>
    <t xml:space="preserve">Total time allocated</t>
  </si>
  <si>
    <t xml:space="preserve">Weighted market pay, full-time</t>
  </si>
  <si>
    <t xml:space="preserve">Hours you work per week in the business</t>
  </si>
  <si>
    <t xml:space="preserve">Hours per week for a full-time schedule</t>
  </si>
  <si>
    <t xml:space="preserve">Wage growth since the survey date (%)</t>
  </si>
  <si>
    <t xml:space="preserve">Schedule factor (capped at 100%)</t>
  </si>
  <si>
    <t xml:space="preserve">Your market range (scaled by hours and adjusted)</t>
  </si>
  <si>
    <t xml:space="preserve">Low end (25th percentile)</t>
  </si>
  <si>
    <t xml:space="preserve">Midpoint (median)</t>
  </si>
  <si>
    <t xml:space="preserve">High end (75th percentile)</t>
  </si>
  <si>
    <t xml:space="preserve">IRS factors (Fact Sheet 2008-25)</t>
  </si>
  <si>
    <t xml:space="preserve">Write your facts in the yellow cells. Mark whether each fact supports a higher or lower salary.</t>
  </si>
  <si>
    <t xml:space="preserve">Factor</t>
  </si>
  <si>
    <t xml:space="preserve">Questions to answer</t>
  </si>
  <si>
    <t xml:space="preserve">Your facts</t>
  </si>
  <si>
    <t xml:space="preserve">Supports</t>
  </si>
  <si>
    <t xml:space="preserve">Training and experience</t>
  </si>
  <si>
    <t xml:space="preserve">Degrees, licenses, years in the field, specialized skills. How does this compare with the people in the BLS occupation you chose?</t>
  </si>
  <si>
    <t xml:space="preserve">Duties and responsibilities</t>
  </si>
  <si>
    <t xml:space="preserve">What do you actually do: client work, selling, management, hiring, bookkeeping? Which occupations does each map to?</t>
  </si>
  <si>
    <t xml:space="preserve">Time and effort devoted</t>
  </si>
  <si>
    <t xml:space="preserve">Hours per week and weeks per year in the business. Do you work full time?</t>
  </si>
  <si>
    <t xml:space="preserve">Dividend and distribution history</t>
  </si>
  <si>
    <t xml:space="preserve">What have you taken as distributions in past years compared with salary? Would the pattern look like pay for services?</t>
  </si>
  <si>
    <t xml:space="preserve">Payments to non-shareholder employees</t>
  </si>
  <si>
    <t xml:space="preserve">What do you pay employees or contractors who do similar work? Highest paid non-owner?</t>
  </si>
  <si>
    <t xml:space="preserve">Timing and manner of bonuses</t>
  </si>
  <si>
    <t xml:space="preserve">Do you pay yourself a regular salary through the year, or a single payment at year-end?</t>
  </si>
  <si>
    <t xml:space="preserve">What comparable businesses pay for similar services</t>
  </si>
  <si>
    <t xml:space="preserve">What do similar firms in your area pay for the same work? Which data did you use, and on what date?</t>
  </si>
  <si>
    <t xml:space="preserve">Compensation agreements</t>
  </si>
  <si>
    <t xml:space="preserve">Is there a written employment agreement or shareholder resolution setting your pay? Date and terms.</t>
  </si>
  <si>
    <t xml:space="preserve">Use of a formula</t>
  </si>
  <si>
    <t xml:space="preserve">Do you use a formula (for example a percentage of profit)? If so, why, and how does it compare with market data?</t>
  </si>
  <si>
    <t xml:space="preserve">Factors pointing higher</t>
  </si>
  <si>
    <t xml:space="preserve">Factors pointing lower</t>
  </si>
  <si>
    <t xml:space="preserve">Cross-checks</t>
  </si>
  <si>
    <t xml:space="preserve">These compare your planned pay with the market range and with what you pay other people. They are diagnostics, not IRS tests.</t>
  </si>
  <si>
    <t xml:space="preserve">Planned owner salary for the year</t>
  </si>
  <si>
    <t xml:space="preserve">Planned distributions for the year</t>
  </si>
  <si>
    <t xml:space="preserve">Business profit before your pay</t>
  </si>
  <si>
    <t xml:space="preserve">Highest-paid non-owner employee (annual)</t>
  </si>
  <si>
    <t xml:space="preserve">Market range from the Roles tab</t>
  </si>
  <si>
    <t xml:space="preserve">Low end</t>
  </si>
  <si>
    <t xml:space="preserve">Midpoint</t>
  </si>
  <si>
    <t xml:space="preserve">High end</t>
  </si>
  <si>
    <t xml:space="preserve">Where your salary sits</t>
  </si>
  <si>
    <t xml:space="preserve">Position in the market range</t>
  </si>
  <si>
    <t xml:space="preserve">Below the range needs a strong, documented reason.</t>
  </si>
  <si>
    <t xml:space="preserve">Gap to the midpoint</t>
  </si>
  <si>
    <t xml:space="preserve">Payroll tax at risk per year if reset to the midpoint (about 15.3% of the gap, up to the Social Security base)</t>
  </si>
  <si>
    <t xml:space="preserve">Other flags</t>
  </si>
  <si>
    <t xml:space="preserve">Salary compared with highest-paid non-owner</t>
  </si>
  <si>
    <t xml:space="preserve">An owner doing more than an employee usually earns more.</t>
  </si>
  <si>
    <t xml:space="preserve">Salary as a share of salary plus distributions (informational, not an IRS test)</t>
  </si>
  <si>
    <t xml:space="preserve">There is no required percentage, including 60/40.</t>
  </si>
  <si>
    <t xml:space="preserve">Salary as a share of profit (informational, not an IRS test)</t>
  </si>
  <si>
    <t xml:space="preserve">Reasonable compensation memo</t>
  </si>
  <si>
    <t xml:space="preserve">Company name and tax year</t>
  </si>
  <si>
    <t xml:space="preserve">Summary (built from the other tabs)</t>
  </si>
  <si>
    <t xml:space="preserve">Basis for the salary chosen (your words)</t>
  </si>
  <si>
    <t xml:space="preserve">Approved by (shareholder or board) and date</t>
  </si>
  <si>
    <t xml:space="preserve">Data sources and pull date</t>
  </si>
</sst>
</file>

<file path=xl/styles.xml><?xml version="1.0" encoding="utf-8"?>
<styleSheet xmlns="http://schemas.openxmlformats.org/spreadsheetml/2006/main">
  <numFmts count="7">
    <numFmt numFmtId="164" formatCode="General"/>
    <numFmt numFmtId="165" formatCode="0%"/>
    <numFmt numFmtId="166" formatCode="#,##0"/>
    <numFmt numFmtId="167" formatCode="\$#,##0"/>
    <numFmt numFmtId="168" formatCode="0.0"/>
    <numFmt numFmtId="169" formatCode="General"/>
    <numFmt numFmtId="170" formatCode="\$#,##0;[RED]&quot;-$&quot;#,##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i val="true"/>
      <sz val="10"/>
      <color rgb="FF7F7F7F"/>
      <name val="Arial"/>
      <family val="0"/>
      <charset val="1"/>
    </font>
    <font>
      <sz val="10"/>
      <color rgb="FF0000FF"/>
      <name val="Arial"/>
      <family val="0"/>
      <charset val="1"/>
    </font>
  </fonts>
  <fills count="6">
    <fill>
      <patternFill patternType="none"/>
    </fill>
    <fill>
      <patternFill patternType="gray125"/>
    </fill>
    <fill>
      <patternFill patternType="solid">
        <fgColor rgb="FFD9E1F2"/>
        <bgColor rgb="FFF2F2F2"/>
      </patternFill>
    </fill>
    <fill>
      <patternFill patternType="solid">
        <fgColor rgb="FF1F3864"/>
        <bgColor rgb="FF333333"/>
      </patternFill>
    </fill>
    <fill>
      <patternFill patternType="solid">
        <fgColor rgb="FFF2F2F2"/>
        <bgColor rgb="FFFFFFFF"/>
      </patternFill>
    </fill>
    <fill>
      <patternFill patternType="solid">
        <fgColor rgb="FFFFF2C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5"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7" fontId="10" fillId="5" borderId="1" xfId="0" applyFont="true" applyBorder="tru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0" fillId="5" borderId="0" xfId="0" applyFont="true" applyBorder="false" applyAlignment="false" applyProtection="false">
      <alignment horizontal="general" vertical="bottom" textRotation="0" wrapText="false" indent="0" shrinkToFit="false"/>
      <protection locked="true" hidden="false"/>
    </xf>
    <xf numFmtId="164" fontId="10" fillId="5"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8CBA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43.5"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30" hidden="false" customHeight="true" outlineLevel="0" collapsed="false">
      <c r="A8" s="5" t="s">
        <v>9</v>
      </c>
      <c r="B8" s="6" t="s">
        <v>10</v>
      </c>
    </row>
    <row r="9" customFormat="false" ht="30" hidden="false" customHeight="true" outlineLevel="0" collapsed="false">
      <c r="A9" s="5" t="s">
        <v>11</v>
      </c>
      <c r="B9" s="6" t="s">
        <v>12</v>
      </c>
    </row>
    <row r="10" customFormat="false" ht="30" hidden="false" customHeight="true" outlineLevel="0" collapsed="false">
      <c r="A10" s="5" t="s">
        <v>13</v>
      </c>
      <c r="B10" s="6" t="s">
        <v>14</v>
      </c>
    </row>
    <row r="11" customFormat="false" ht="15.75" hidden="false" customHeight="true" outlineLevel="0" collapsed="false">
      <c r="A11" s="3" t="s">
        <v>15</v>
      </c>
      <c r="B11" s="4"/>
    </row>
    <row r="12" customFormat="false" ht="43.5" hidden="false" customHeight="true" outlineLevel="0" collapsed="false">
      <c r="A12" s="5" t="s">
        <v>16</v>
      </c>
      <c r="B12" s="6" t="s">
        <v>17</v>
      </c>
    </row>
    <row r="13" customFormat="false" ht="43.5" hidden="false" customHeight="true" outlineLevel="0" collapsed="false">
      <c r="A13" s="5" t="s">
        <v>18</v>
      </c>
      <c r="B13" s="6" t="s">
        <v>19</v>
      </c>
    </row>
    <row r="14" customFormat="false" ht="30" hidden="false" customHeight="true" outlineLevel="0" collapsed="false">
      <c r="A14" s="5" t="s">
        <v>20</v>
      </c>
      <c r="B14" s="6" t="s">
        <v>21</v>
      </c>
    </row>
    <row r="15" customFormat="false" ht="15.75" hidden="false" customHeight="true" outlineLevel="0" collapsed="false">
      <c r="A15" s="5" t="s">
        <v>22</v>
      </c>
      <c r="B15" s="6" t="s">
        <v>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38"/>
    <col collapsed="false" customWidth="true" hidden="false" outlineLevel="0" max="3" min="3" style="0" width="22"/>
    <col collapsed="false" customWidth="true" hidden="false" outlineLevel="0" max="4" min="4" style="0" width="14"/>
    <col collapsed="false" customWidth="true" hidden="false" outlineLevel="0" max="10" min="5" style="0" width="15"/>
  </cols>
  <sheetData>
    <row r="1" customFormat="false" ht="17.35" hidden="false" customHeight="false" outlineLevel="0" collapsed="false">
      <c r="A1" s="1" t="s">
        <v>24</v>
      </c>
    </row>
    <row r="2" customFormat="false" ht="15" hidden="false" customHeight="false" outlineLevel="0" collapsed="false">
      <c r="A2" s="2" t="s">
        <v>25</v>
      </c>
    </row>
    <row r="4" customFormat="false" ht="33.75" hidden="false" customHeight="true" outlineLevel="0" collapsed="false">
      <c r="A4" s="7" t="s">
        <v>26</v>
      </c>
      <c r="B4" s="7" t="s">
        <v>27</v>
      </c>
      <c r="C4" s="7" t="s">
        <v>28</v>
      </c>
      <c r="D4" s="7" t="s">
        <v>29</v>
      </c>
      <c r="E4" s="7" t="s">
        <v>30</v>
      </c>
      <c r="F4" s="7" t="s">
        <v>31</v>
      </c>
      <c r="G4" s="7" t="s">
        <v>32</v>
      </c>
      <c r="H4" s="7" t="s">
        <v>33</v>
      </c>
      <c r="I4" s="7" t="s">
        <v>34</v>
      </c>
      <c r="J4" s="7" t="s">
        <v>35</v>
      </c>
    </row>
    <row r="5" customFormat="false" ht="15" hidden="false" customHeight="false" outlineLevel="0" collapsed="false">
      <c r="A5" s="8" t="s">
        <v>36</v>
      </c>
      <c r="B5" s="8" t="s">
        <v>37</v>
      </c>
      <c r="C5" s="8" t="s">
        <v>38</v>
      </c>
      <c r="D5" s="9" t="n">
        <v>0.7</v>
      </c>
      <c r="E5" s="10" t="n">
        <v>72000</v>
      </c>
      <c r="F5" s="10" t="n">
        <v>98000</v>
      </c>
      <c r="G5" s="10" t="n">
        <v>132000</v>
      </c>
      <c r="H5" s="8" t="s">
        <v>39</v>
      </c>
      <c r="I5" s="8" t="s">
        <v>39</v>
      </c>
      <c r="J5" s="8" t="s">
        <v>40</v>
      </c>
    </row>
    <row r="6" customFormat="false" ht="15" hidden="false" customHeight="false" outlineLevel="0" collapsed="false">
      <c r="A6" s="11"/>
      <c r="B6" s="11"/>
      <c r="C6" s="11"/>
      <c r="D6" s="12"/>
      <c r="E6" s="13"/>
      <c r="F6" s="13"/>
      <c r="G6" s="13"/>
      <c r="H6" s="14" t="n">
        <f aca="false">IF(AND(ISNUMBER(D6),ISNUMBER(E6)),D6*E6,0)</f>
        <v>0</v>
      </c>
      <c r="I6" s="14" t="n">
        <f aca="false">IF(AND(ISNUMBER(D6),ISNUMBER(F6)),D6*F6,0)</f>
        <v>0</v>
      </c>
      <c r="J6" s="14" t="n">
        <f aca="false">IF(AND(ISNUMBER(D6),ISNUMBER(G6)),D6*G6,0)</f>
        <v>0</v>
      </c>
    </row>
    <row r="7" customFormat="false" ht="15" hidden="false" customHeight="false" outlineLevel="0" collapsed="false">
      <c r="A7" s="11"/>
      <c r="B7" s="11"/>
      <c r="C7" s="11"/>
      <c r="D7" s="12"/>
      <c r="E7" s="13"/>
      <c r="F7" s="13"/>
      <c r="G7" s="13"/>
      <c r="H7" s="14" t="n">
        <f aca="false">IF(AND(ISNUMBER(D7),ISNUMBER(E7)),D7*E7,0)</f>
        <v>0</v>
      </c>
      <c r="I7" s="14" t="n">
        <f aca="false">IF(AND(ISNUMBER(D7),ISNUMBER(F7)),D7*F7,0)</f>
        <v>0</v>
      </c>
      <c r="J7" s="14" t="n">
        <f aca="false">IF(AND(ISNUMBER(D7),ISNUMBER(G7)),D7*G7,0)</f>
        <v>0</v>
      </c>
    </row>
    <row r="8" customFormat="false" ht="15" hidden="false" customHeight="false" outlineLevel="0" collapsed="false">
      <c r="A8" s="11"/>
      <c r="B8" s="11"/>
      <c r="C8" s="11"/>
      <c r="D8" s="12"/>
      <c r="E8" s="13"/>
      <c r="F8" s="13"/>
      <c r="G8" s="13"/>
      <c r="H8" s="14" t="n">
        <f aca="false">IF(AND(ISNUMBER(D8),ISNUMBER(E8)),D8*E8,0)</f>
        <v>0</v>
      </c>
      <c r="I8" s="14" t="n">
        <f aca="false">IF(AND(ISNUMBER(D8),ISNUMBER(F8)),D8*F8,0)</f>
        <v>0</v>
      </c>
      <c r="J8" s="14" t="n">
        <f aca="false">IF(AND(ISNUMBER(D8),ISNUMBER(G8)),D8*G8,0)</f>
        <v>0</v>
      </c>
    </row>
    <row r="9" customFormat="false" ht="15" hidden="false" customHeight="false" outlineLevel="0" collapsed="false">
      <c r="A9" s="11"/>
      <c r="B9" s="11"/>
      <c r="C9" s="11"/>
      <c r="D9" s="12"/>
      <c r="E9" s="13"/>
      <c r="F9" s="13"/>
      <c r="G9" s="13"/>
      <c r="H9" s="14" t="n">
        <f aca="false">IF(AND(ISNUMBER(D9),ISNUMBER(E9)),D9*E9,0)</f>
        <v>0</v>
      </c>
      <c r="I9" s="14" t="n">
        <f aca="false">IF(AND(ISNUMBER(D9),ISNUMBER(F9)),D9*F9,0)</f>
        <v>0</v>
      </c>
      <c r="J9" s="14" t="n">
        <f aca="false">IF(AND(ISNUMBER(D9),ISNUMBER(G9)),D9*G9,0)</f>
        <v>0</v>
      </c>
    </row>
    <row r="10" customFormat="false" ht="15" hidden="false" customHeight="false" outlineLevel="0" collapsed="false">
      <c r="A10" s="11"/>
      <c r="B10" s="11"/>
      <c r="C10" s="11"/>
      <c r="D10" s="12"/>
      <c r="E10" s="13"/>
      <c r="F10" s="13"/>
      <c r="G10" s="13"/>
      <c r="H10" s="14" t="n">
        <f aca="false">IF(AND(ISNUMBER(D10),ISNUMBER(E10)),D10*E10,0)</f>
        <v>0</v>
      </c>
      <c r="I10" s="14" t="n">
        <f aca="false">IF(AND(ISNUMBER(D10),ISNUMBER(F10)),D10*F10,0)</f>
        <v>0</v>
      </c>
      <c r="J10" s="14" t="n">
        <f aca="false">IF(AND(ISNUMBER(D10),ISNUMBER(G10)),D10*G10,0)</f>
        <v>0</v>
      </c>
    </row>
    <row r="11" customFormat="false" ht="15" hidden="false" customHeight="false" outlineLevel="0" collapsed="false">
      <c r="A11" s="11"/>
      <c r="B11" s="11"/>
      <c r="C11" s="11"/>
      <c r="D11" s="12"/>
      <c r="E11" s="13"/>
      <c r="F11" s="13"/>
      <c r="G11" s="13"/>
      <c r="H11" s="14" t="n">
        <f aca="false">IF(AND(ISNUMBER(D11),ISNUMBER(E11)),D11*E11,0)</f>
        <v>0</v>
      </c>
      <c r="I11" s="14" t="n">
        <f aca="false">IF(AND(ISNUMBER(D11),ISNUMBER(F11)),D11*F11,0)</f>
        <v>0</v>
      </c>
      <c r="J11" s="14" t="n">
        <f aca="false">IF(AND(ISNUMBER(D11),ISNUMBER(G11)),D11*G11,0)</f>
        <v>0</v>
      </c>
    </row>
    <row r="13" customFormat="false" ht="15" hidden="false" customHeight="false" outlineLevel="0" collapsed="false">
      <c r="A13" s="5" t="s">
        <v>41</v>
      </c>
      <c r="D13" s="15" t="n">
        <f aca="false">SUM(D6:D11)</f>
        <v>0</v>
      </c>
      <c r="E13" s="16" t="str">
        <f aca="false">IF(ROUND(D13,4)=1,"OK","Time shares should total 100%")</f>
        <v>Time shares should total 100%</v>
      </c>
    </row>
    <row r="14" customFormat="false" ht="15" hidden="false" customHeight="false" outlineLevel="0" collapsed="false">
      <c r="A14" s="5" t="s">
        <v>42</v>
      </c>
      <c r="H14" s="17" t="n">
        <f aca="false">SUM(H6:H11)</f>
        <v>0</v>
      </c>
      <c r="I14" s="17" t="n">
        <f aca="false">SUM(I6:I11)</f>
        <v>0</v>
      </c>
      <c r="J14" s="17" t="n">
        <f aca="false">SUM(J6:J11)</f>
        <v>0</v>
      </c>
    </row>
    <row r="16" customFormat="false" ht="15" hidden="false" customHeight="false" outlineLevel="0" collapsed="false">
      <c r="A16" s="16" t="s">
        <v>43</v>
      </c>
      <c r="D16" s="18"/>
    </row>
    <row r="17" customFormat="false" ht="15" hidden="false" customHeight="false" outlineLevel="0" collapsed="false">
      <c r="A17" s="16" t="s">
        <v>44</v>
      </c>
      <c r="D17" s="11" t="n">
        <v>40</v>
      </c>
    </row>
    <row r="18" customFormat="false" ht="15" hidden="false" customHeight="false" outlineLevel="0" collapsed="false">
      <c r="A18" s="16" t="s">
        <v>45</v>
      </c>
      <c r="D18" s="18" t="n">
        <v>0</v>
      </c>
    </row>
    <row r="19" customFormat="false" ht="15" hidden="false" customHeight="false" outlineLevel="0" collapsed="false">
      <c r="A19" s="16" t="s">
        <v>46</v>
      </c>
      <c r="D19" s="15" t="str">
        <f aca="false">IF(AND(ISNUMBER(D16),D17&gt;0),MIN(1,D16/D17),"enter hours")</f>
        <v>enter hours</v>
      </c>
    </row>
    <row r="21" customFormat="false" ht="15" hidden="false" customHeight="false" outlineLevel="0" collapsed="false">
      <c r="A21" s="5" t="s">
        <v>47</v>
      </c>
    </row>
    <row r="22" customFormat="false" ht="15" hidden="false" customHeight="false" outlineLevel="0" collapsed="false">
      <c r="A22" s="16" t="s">
        <v>48</v>
      </c>
      <c r="D22" s="17" t="str">
        <f aca="false">IF(ISNUMBER(D19),H14*D19*(1+D18/100),"")</f>
        <v/>
      </c>
    </row>
    <row r="23" customFormat="false" ht="15" hidden="false" customHeight="false" outlineLevel="0" collapsed="false">
      <c r="A23" s="16" t="s">
        <v>49</v>
      </c>
      <c r="D23" s="17" t="str">
        <f aca="false">IF(ISNUMBER(D19),I14*D19*(1+D18/100),"")</f>
        <v/>
      </c>
    </row>
    <row r="24" customFormat="false" ht="15" hidden="false" customHeight="false" outlineLevel="0" collapsed="false">
      <c r="A24" s="16" t="s">
        <v>50</v>
      </c>
      <c r="D24" s="17" t="str">
        <f aca="false">IF(ISNUMBER(D19),J14*D19*(1+D18/100),"")</f>
        <v/>
      </c>
    </row>
  </sheetData>
  <dataValidations count="1">
    <dataValidation allowBlank="true" errorStyle="stop" operator="between" showDropDown="false" showErrorMessage="false" showInputMessage="false" sqref="D6:D11"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62"/>
    <col collapsed="false" customWidth="true" hidden="false" outlineLevel="0" max="4" min="4" style="0" width="16"/>
  </cols>
  <sheetData>
    <row r="1" customFormat="false" ht="17.35" hidden="false" customHeight="false" outlineLevel="0" collapsed="false">
      <c r="A1" s="1" t="s">
        <v>51</v>
      </c>
    </row>
    <row r="2" customFormat="false" ht="15" hidden="false" customHeight="false" outlineLevel="0" collapsed="false">
      <c r="A2" s="2" t="s">
        <v>52</v>
      </c>
    </row>
    <row r="4" customFormat="false" ht="33.75" hidden="false" customHeight="true" outlineLevel="0" collapsed="false">
      <c r="A4" s="7" t="s">
        <v>53</v>
      </c>
      <c r="B4" s="7" t="s">
        <v>54</v>
      </c>
      <c r="C4" s="7" t="s">
        <v>55</v>
      </c>
      <c r="D4" s="7" t="s">
        <v>56</v>
      </c>
    </row>
    <row r="5" customFormat="false" ht="48" hidden="false" customHeight="true" outlineLevel="0" collapsed="false">
      <c r="A5" s="19" t="s">
        <v>57</v>
      </c>
      <c r="B5" s="20" t="s">
        <v>58</v>
      </c>
      <c r="C5" s="21"/>
      <c r="D5" s="11"/>
    </row>
    <row r="6" customFormat="false" ht="48" hidden="false" customHeight="true" outlineLevel="0" collapsed="false">
      <c r="A6" s="19" t="s">
        <v>59</v>
      </c>
      <c r="B6" s="20" t="s">
        <v>60</v>
      </c>
      <c r="C6" s="21"/>
      <c r="D6" s="11"/>
    </row>
    <row r="7" customFormat="false" ht="48" hidden="false" customHeight="true" outlineLevel="0" collapsed="false">
      <c r="A7" s="19" t="s">
        <v>61</v>
      </c>
      <c r="B7" s="20" t="s">
        <v>62</v>
      </c>
      <c r="C7" s="21"/>
      <c r="D7" s="11"/>
    </row>
    <row r="8" customFormat="false" ht="48" hidden="false" customHeight="true" outlineLevel="0" collapsed="false">
      <c r="A8" s="19" t="s">
        <v>63</v>
      </c>
      <c r="B8" s="20" t="s">
        <v>64</v>
      </c>
      <c r="C8" s="21"/>
      <c r="D8" s="11"/>
    </row>
    <row r="9" customFormat="false" ht="48" hidden="false" customHeight="true" outlineLevel="0" collapsed="false">
      <c r="A9" s="19" t="s">
        <v>65</v>
      </c>
      <c r="B9" s="20" t="s">
        <v>66</v>
      </c>
      <c r="C9" s="21"/>
      <c r="D9" s="11"/>
    </row>
    <row r="10" customFormat="false" ht="48" hidden="false" customHeight="true" outlineLevel="0" collapsed="false">
      <c r="A10" s="19" t="s">
        <v>67</v>
      </c>
      <c r="B10" s="20" t="s">
        <v>68</v>
      </c>
      <c r="C10" s="21"/>
      <c r="D10" s="11"/>
    </row>
    <row r="11" customFormat="false" ht="48" hidden="false" customHeight="true" outlineLevel="0" collapsed="false">
      <c r="A11" s="19" t="s">
        <v>69</v>
      </c>
      <c r="B11" s="20" t="s">
        <v>70</v>
      </c>
      <c r="C11" s="21"/>
      <c r="D11" s="11"/>
    </row>
    <row r="12" customFormat="false" ht="48" hidden="false" customHeight="true" outlineLevel="0" collapsed="false">
      <c r="A12" s="19" t="s">
        <v>71</v>
      </c>
      <c r="B12" s="20" t="s">
        <v>72</v>
      </c>
      <c r="C12" s="21"/>
      <c r="D12" s="11"/>
    </row>
    <row r="13" customFormat="false" ht="48" hidden="false" customHeight="true" outlineLevel="0" collapsed="false">
      <c r="A13" s="19" t="s">
        <v>73</v>
      </c>
      <c r="B13" s="20" t="s">
        <v>74</v>
      </c>
      <c r="C13" s="21"/>
      <c r="D13" s="11"/>
    </row>
    <row r="15" customFormat="false" ht="15" hidden="false" customHeight="false" outlineLevel="0" collapsed="false">
      <c r="A15" s="5" t="s">
        <v>75</v>
      </c>
      <c r="C15" s="22" t="n">
        <f aca="false">COUNTIF(D5:D13,"Higher")</f>
        <v>0</v>
      </c>
    </row>
    <row r="16" customFormat="false" ht="15" hidden="false" customHeight="false" outlineLevel="0" collapsed="false">
      <c r="A16" s="5" t="s">
        <v>76</v>
      </c>
      <c r="C16" s="22" t="n">
        <f aca="false">COUNTIF(D5:D13,"Lower")</f>
        <v>0</v>
      </c>
    </row>
  </sheetData>
  <dataValidations count="1">
    <dataValidation allowBlank="true" errorStyle="stop" operator="between" showDropDown="false" showErrorMessage="false" showInputMessage="false" sqref="D5:D13" type="list">
      <formula1>"Higher,Lower,Neutral"</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8"/>
    <col collapsed="false" customWidth="true" hidden="false" outlineLevel="0" max="3" min="3" style="0" width="60"/>
  </cols>
  <sheetData>
    <row r="1" customFormat="false" ht="17.35" hidden="false" customHeight="false" outlineLevel="0" collapsed="false">
      <c r="A1" s="1" t="s">
        <v>77</v>
      </c>
    </row>
    <row r="2" customFormat="false" ht="15" hidden="false" customHeight="false" outlineLevel="0" collapsed="false">
      <c r="A2" s="2" t="s">
        <v>78</v>
      </c>
    </row>
    <row r="4" customFormat="false" ht="15" hidden="false" customHeight="false" outlineLevel="0" collapsed="false">
      <c r="A4" s="16" t="s">
        <v>79</v>
      </c>
      <c r="B4" s="23"/>
    </row>
    <row r="5" customFormat="false" ht="15" hidden="false" customHeight="false" outlineLevel="0" collapsed="false">
      <c r="A5" s="16" t="s">
        <v>80</v>
      </c>
      <c r="B5" s="23"/>
    </row>
    <row r="6" customFormat="false" ht="15" hidden="false" customHeight="false" outlineLevel="0" collapsed="false">
      <c r="A6" s="16" t="s">
        <v>81</v>
      </c>
      <c r="B6" s="23"/>
    </row>
    <row r="7" customFormat="false" ht="15" hidden="false" customHeight="false" outlineLevel="0" collapsed="false">
      <c r="A7" s="16" t="s">
        <v>82</v>
      </c>
      <c r="B7" s="23"/>
    </row>
    <row r="9" customFormat="false" ht="15" hidden="false" customHeight="false" outlineLevel="0" collapsed="false">
      <c r="A9" s="5" t="s">
        <v>83</v>
      </c>
    </row>
    <row r="10" customFormat="false" ht="15" hidden="false" customHeight="false" outlineLevel="0" collapsed="false">
      <c r="A10" s="0" t="s">
        <v>84</v>
      </c>
      <c r="B10" s="24" t="str">
        <f aca="false">Roles!D22</f>
        <v/>
      </c>
    </row>
    <row r="11" customFormat="false" ht="15" hidden="false" customHeight="false" outlineLevel="0" collapsed="false">
      <c r="A11" s="0" t="s">
        <v>85</v>
      </c>
      <c r="B11" s="24" t="str">
        <f aca="false">Roles!D23</f>
        <v/>
      </c>
    </row>
    <row r="12" customFormat="false" ht="15" hidden="false" customHeight="false" outlineLevel="0" collapsed="false">
      <c r="A12" s="0" t="s">
        <v>86</v>
      </c>
      <c r="B12" s="24" t="str">
        <f aca="false">Roles!D24</f>
        <v/>
      </c>
    </row>
    <row r="14" customFormat="false" ht="15" hidden="false" customHeight="false" outlineLevel="0" collapsed="false">
      <c r="A14" s="5" t="s">
        <v>87</v>
      </c>
    </row>
    <row r="15" customFormat="false" ht="30" hidden="false" customHeight="true" outlineLevel="0" collapsed="false">
      <c r="A15" s="25" t="s">
        <v>88</v>
      </c>
      <c r="B15" s="0" t="str">
        <f aca="false">IF(NOT(ISNUMBER(B4)),"",IF(NOT(ISNUMBER(B10)),"complete Roles tab",IF(B4&lt;B10,"Below the range",IF(B4&lt;B11,"Lower half of range",IF(B4&lt;=B12,"Upper half of range","Above the range")))))</f>
        <v/>
      </c>
      <c r="C15" s="26" t="s">
        <v>89</v>
      </c>
    </row>
    <row r="16" customFormat="false" ht="15" hidden="false" customHeight="false" outlineLevel="0" collapsed="false">
      <c r="A16" s="0" t="s">
        <v>90</v>
      </c>
      <c r="B16" s="27" t="str">
        <f aca="false">IF(AND(ISNUMBER(B4),ISNUMBER(B11)),B4-B11,"")</f>
        <v/>
      </c>
    </row>
    <row r="17" customFormat="false" ht="30" hidden="false" customHeight="true" outlineLevel="0" collapsed="false">
      <c r="A17" s="25" t="s">
        <v>91</v>
      </c>
      <c r="B17" s="24" t="n">
        <f aca="false">IF(AND(ISNUMBER(B4),ISNUMBER(B11),B11&gt;B4),0.124*(MIN(B11,184500)-MIN(B4,184500))+0.029*(B11-B4),0)</f>
        <v>0</v>
      </c>
    </row>
    <row r="19" customFormat="false" ht="15" hidden="false" customHeight="false" outlineLevel="0" collapsed="false">
      <c r="A19" s="5" t="s">
        <v>92</v>
      </c>
    </row>
    <row r="20" customFormat="false" ht="30" hidden="false" customHeight="true" outlineLevel="0" collapsed="false">
      <c r="A20" s="25" t="s">
        <v>93</v>
      </c>
      <c r="B20" s="0" t="str">
        <f aca="false">IF(AND(ISNUMBER(B4),ISNUMBER(B7),B7&gt;0),IF(B4&lt;B7,"Owner paid less than an employee","Owner paid at or above employee"),"")</f>
        <v/>
      </c>
      <c r="C20" s="26" t="s">
        <v>94</v>
      </c>
    </row>
    <row r="21" customFormat="false" ht="30" hidden="false" customHeight="true" outlineLevel="0" collapsed="false">
      <c r="A21" s="25" t="s">
        <v>95</v>
      </c>
      <c r="B21" s="28" t="str">
        <f aca="false">IF(AND(ISNUMBER(B4),ISNUMBER(B5),B4+B5&gt;0),B4/(B4+B5),"")</f>
        <v/>
      </c>
      <c r="C21" s="26" t="s">
        <v>96</v>
      </c>
    </row>
    <row r="22" customFormat="false" ht="30" hidden="false" customHeight="true" outlineLevel="0" collapsed="false">
      <c r="A22" s="25" t="s">
        <v>97</v>
      </c>
      <c r="B22" s="28" t="str">
        <f aca="false">IF(AND(ISNUMBER(B4),ISNUMBER(B6),B6&gt;0),B4/B6,"")</f>
        <v/>
      </c>
    </row>
  </sheetData>
  <conditionalFormatting sqref="B15">
    <cfRule type="expression" priority="2" aboveAverage="0" equalAverage="0" bottom="0" percent="0" rank="0" text="" dxfId="0">
      <formula>B15="Below the range"</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98</v>
      </c>
    </row>
    <row r="3" customFormat="false" ht="15" hidden="false" customHeight="false" outlineLevel="0" collapsed="false">
      <c r="A3" s="5" t="s">
        <v>99</v>
      </c>
    </row>
    <row r="4" customFormat="false" ht="15" hidden="false" customHeight="false" outlineLevel="0" collapsed="false">
      <c r="A4" s="29"/>
    </row>
    <row r="6" customFormat="false" ht="15" hidden="false" customHeight="false" outlineLevel="0" collapsed="false">
      <c r="A6" s="5" t="s">
        <v>100</v>
      </c>
    </row>
    <row r="7" customFormat="false" ht="31.5" hidden="false" customHeight="true" outlineLevel="0" collapsed="false">
      <c r="A7" s="6" t="str">
        <f aca="false">"Market range for the owner's services, scaled to "&amp;TEXT(IF(ISNUMBER(Roles!D19),Roles!D19,0),"0%")&amp;" of a full-time schedule: "&amp;TEXT(Roles!D22,"$#,##0")&amp;" (25th percentile) to "&amp;TEXT(Roles!D24,"$#,##0")&amp;" (75th percentile), midpoint "&amp;TEXT(Roles!D23,"$#,##0")&amp;"."</f>
        <v>Market range for the owner's services, scaled to 0% of a full-time schedule:  (25th percentile) to  (75th percentile), midpoint .</v>
      </c>
    </row>
    <row r="8" customFormat="false" ht="31.5" hidden="false" customHeight="true" outlineLevel="0" collapsed="false">
      <c r="A8" s="6" t="str">
        <f aca="false">"Planned owner salary: "&amp;TEXT('Cross-checks'!B4,"$#,##0")&amp;". Position in the range: "&amp;'Cross-checks'!B15&amp;"."</f>
        <v>Planned owner salary: $0. Position in the range: .</v>
      </c>
    </row>
    <row r="9" customFormat="false" ht="31.5" hidden="false" customHeight="true" outlineLevel="0" collapsed="false">
      <c r="A9" s="6" t="str">
        <f aca="false">"Highest-paid non-owner employee: "&amp;IF(ISNUMBER('Cross-checks'!B7),TEXT('Cross-checks'!B7,"$#,##0"),"none")&amp;". Planned distributions: "&amp;TEXT('Cross-checks'!B5,"$#,##0")&amp;"."</f>
        <v>Highest-paid non-owner employee: none. Planned distributions: $0.</v>
      </c>
    </row>
    <row r="10" customFormat="false" ht="31.5" hidden="false" customHeight="true" outlineLevel="0" collapsed="false">
      <c r="A10" s="6" t="str">
        <f aca="false">"IRS factors reviewed: "&amp;COUNTA(Factors!C5:C13)&amp;" of 9 completed; "&amp;Factors!C15&amp;" point higher, "&amp;Factors!C16&amp;" point lower."</f>
        <v>IRS factors reviewed: 0 of 9 completed; 0 point higher, 0 point lower.</v>
      </c>
    </row>
    <row r="11" customFormat="false" ht="31.5" hidden="false" customHeight="true" outlineLevel="0" collapsed="false">
      <c r="A11" s="6" t="str">
        <f aca="false">"Data sources and pull date: "&amp;IF(Memo!A20="","(enter below)",Memo!A20)</f>
        <v>Data sources and pull date: (enter below)</v>
      </c>
    </row>
    <row r="13" customFormat="false" ht="15" hidden="false" customHeight="false" outlineLevel="0" collapsed="false">
      <c r="A13" s="5" t="s">
        <v>101</v>
      </c>
    </row>
    <row r="14" customFormat="false" ht="90" hidden="false" customHeight="true" outlineLevel="0" collapsed="false">
      <c r="A14" s="30"/>
    </row>
    <row r="16" customFormat="false" ht="15" hidden="false" customHeight="false" outlineLevel="0" collapsed="false">
      <c r="A16" s="5" t="s">
        <v>102</v>
      </c>
    </row>
    <row r="17" customFormat="false" ht="15" hidden="false" customHeight="false" outlineLevel="0" collapsed="false">
      <c r="A17" s="29"/>
    </row>
    <row r="19" customFormat="false" ht="15" hidden="false" customHeight="false" outlineLevel="0" collapsed="false">
      <c r="A19" s="5" t="s">
        <v>103</v>
      </c>
    </row>
    <row r="20" customFormat="false" ht="15" hidden="false" customHeight="false" outlineLevel="0" collapsed="false">
      <c r="A20" s="2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2026-09-19T10:51:01Z</dcterms:created>
  <dc:creator>openpyxl</dc:creator>
  <dc:description/>
  <dc:language>en-US</dc:language>
  <cp:lastModifiedBy/>
  <dcterms:modified xsi:type="dcterms:W3CDTF">2026-09-19T10:51:01Z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