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ayments" sheetId="2" state="visible" r:id="rId4"/>
    <sheet name="Summary" sheetId="3" state="visible" r:id="rId5"/>
    <sheet name="Rat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<sst xmlns="http://schemas.openxmlformats.org/spreadsheetml/2006/main" count="82" uniqueCount="76">
  <si>
    <t xml:space="preserve">PayPal fee planner, 2026</t>
  </si>
  <si>
    <t xml:space="preserve">Calcority. Log or plan a batch of PayPal payments and see fees, net, and the cost of refunds and disputes.</t>
  </si>
  <si>
    <t xml:space="preserve">How to use</t>
  </si>
  <si>
    <t xml:space="preserve">1</t>
  </si>
  <si>
    <t xml:space="preserve">Payments tab: one row per payment. Enter the amount the customer paid, choose how they paid (the rate depends on it), and mark international, currency conversion, and whether the payment was refunded.</t>
  </si>
  <si>
    <t xml:space="preserve">2</t>
  </si>
  <si>
    <t xml:space="preserve">The sheet computes the percentage fee, fixed fee, international fee and conversion spread, your net, the effective rate, and the fees you lose on refunded payments.</t>
  </si>
  <si>
    <t xml:space="preserve">3</t>
  </si>
  <si>
    <t xml:space="preserve">Summary tab: totals for the month, average effective rate, fees by payment type, and the fees lost to refunds and disputes.</t>
  </si>
  <si>
    <t xml:space="preserve">Colors</t>
  </si>
  <si>
    <t xml:space="preserve">Blue on yellow = you type. Black = formula. The grey EXAMPLE row is a format sample and is not counted.</t>
  </si>
  <si>
    <t xml:space="preserve">Key rules</t>
  </si>
  <si>
    <t xml:space="preserve">Source</t>
  </si>
  <si>
    <t xml:space="preserve">PayPal's U.S. merchant fee page, last updated September 1, 2026. Fixed fees are the U.S. dollar amounts; other currencies differ.</t>
  </si>
  <si>
    <t xml:space="preserve">Goods and services</t>
  </si>
  <si>
    <t xml:space="preserve">PayPal lists Send/Receive Money for Goods and Services at 2.99% with no fixed fee. Some statements show one. Change the fixed fee on the Rates tab if yours does.</t>
  </si>
  <si>
    <t xml:space="preserve">International</t>
  </si>
  <si>
    <t xml:space="preserve">Adds 1.5% to the domestic rate. Currency conversion adds a spread of 3% or 4% on top.</t>
  </si>
  <si>
    <t xml:space="preserve">Refunds</t>
  </si>
  <si>
    <t xml:space="preserve">PayPal does not return the fees you paid to receive a refunded payment. A dispute adds $15 ($30 for high-volume sellers); a card chargeback adds $20.</t>
  </si>
  <si>
    <t xml:space="preserve">Disclaimer</t>
  </si>
  <si>
    <t xml:space="preserve">Planning aid, not tax advice. Confirm current rates on PayPal before relying on the results.</t>
  </si>
  <si>
    <t xml:space="preserve">Payments</t>
  </si>
  <si>
    <t xml:space="preserve">Description</t>
  </si>
  <si>
    <t xml:space="preserve">Payment type</t>
  </si>
  <si>
    <t xml:space="preserve">Amount ($)</t>
  </si>
  <si>
    <t xml:space="preserve">International? (Y/N)</t>
  </si>
  <si>
    <t xml:space="preserve">Currency conversion</t>
  </si>
  <si>
    <t xml:space="preserve">Refunded? (Y/N)</t>
  </si>
  <si>
    <t xml:space="preserve">Dispute</t>
  </si>
  <si>
    <t xml:space="preserve">Percentage fee</t>
  </si>
  <si>
    <t xml:space="preserve">Fixed fee</t>
  </si>
  <si>
    <t xml:space="preserve">International fee</t>
  </si>
  <si>
    <t xml:space="preserve">Conversion fee</t>
  </si>
  <si>
    <t xml:space="preserve">Total fees</t>
  </si>
  <si>
    <t xml:space="preserve">You receive</t>
  </si>
  <si>
    <t xml:space="preserve">Effective rate</t>
  </si>
  <si>
    <t xml:space="preserve">Fees lost on refund</t>
  </si>
  <si>
    <t xml:space="preserve">Client invoice (example)</t>
  </si>
  <si>
    <t xml:space="preserve">Invoice paid by card, Apple Pay or another wallet</t>
  </si>
  <si>
    <t xml:space="preserve">N</t>
  </si>
  <si>
    <t xml:space="preserve">None</t>
  </si>
  <si>
    <t xml:space="preserve">example</t>
  </si>
  <si>
    <t xml:space="preserve">Summary</t>
  </si>
  <si>
    <t xml:space="preserve">Payments logged</t>
  </si>
  <si>
    <t xml:space="preserve">Gross received</t>
  </si>
  <si>
    <t xml:space="preserve">Total PayPal fees</t>
  </si>
  <si>
    <t xml:space="preserve">Net after fees</t>
  </si>
  <si>
    <t xml:space="preserve">Average effective rate</t>
  </si>
  <si>
    <t xml:space="preserve">Refunded payments</t>
  </si>
  <si>
    <t xml:space="preserve">Fees lost on refunded payments (plus dispute fees)</t>
  </si>
  <si>
    <t xml:space="preserve">Fees lost as a share of all fees</t>
  </si>
  <si>
    <t xml:space="preserve">Fees if every payment used the cheapest common option (Goods and Services 2.99%)</t>
  </si>
  <si>
    <t xml:space="preserve">Extra cost of the payment mix vs. Goods and Services</t>
  </si>
  <si>
    <t xml:space="preserve">Rates (USD, PayPal U.S. merchant fees, Sept 1, 2026)</t>
  </si>
  <si>
    <t xml:space="preserve">Percentage</t>
  </si>
  <si>
    <t xml:space="preserve">Cap on percentage fee</t>
  </si>
  <si>
    <t xml:space="preserve">PayPal Checkout, Guest Checkout or Pay with Venmo</t>
  </si>
  <si>
    <t xml:space="preserve">Standard credit or debit card payment</t>
  </si>
  <si>
    <t xml:space="preserve">Send/Receive Money for Goods and Services</t>
  </si>
  <si>
    <t xml:space="preserve">Invoice paid with PayPal, Venmo or Guest Checkout</t>
  </si>
  <si>
    <t xml:space="preserve">Invoice paid by Pay by Bank (ACH)</t>
  </si>
  <si>
    <t xml:space="preserve">PayPal Pay Later</t>
  </si>
  <si>
    <t xml:space="preserve">QR code payment</t>
  </si>
  <si>
    <t xml:space="preserve">Micropayments (opt-in rate)</t>
  </si>
  <si>
    <t xml:space="preserve">Point of sale, card present</t>
  </si>
  <si>
    <t xml:space="preserve">Advanced credit and debit card payments</t>
  </si>
  <si>
    <t xml:space="preserve">Virtual terminal</t>
  </si>
  <si>
    <t xml:space="preserve">Donations (donate button)</t>
  </si>
  <si>
    <t xml:space="preserve">Confirmed charity transactions</t>
  </si>
  <si>
    <t xml:space="preserve">All other commercial transactions</t>
  </si>
  <si>
    <t xml:space="preserve">Conversion spread, buyer pays in another currency</t>
  </si>
  <si>
    <t xml:space="preserve">Conversion spread, other conversions</t>
  </si>
  <si>
    <t xml:space="preserve">Standard dispute fee</t>
  </si>
  <si>
    <t xml:space="preserve">High-volume dispute fee</t>
  </si>
  <si>
    <t xml:space="preserve">Card chargeback fee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</si>
</sst>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0.00%"/>
    <numFmt numFmtId="167" formatCode="0"/>
    <numFmt numFmtId="168" formatCode="\$#,##0.00"/>
    <numFmt numFmtId="169" formatCode="0.0%"/>
    <numFmt numFmtId="170" formatCode="\$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30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15.75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  <row r="14" customFormat="false" ht="15.75" hidden="false" customHeight="true" outlineLevel="0" collapsed="false">
      <c r="A14" s="5" t="s">
        <v>20</v>
      </c>
      <c r="B14" s="6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6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1" min="10" style="0" width="12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14"/>
  </cols>
  <sheetData>
    <row r="1" customFormat="false" ht="17.35" hidden="false" customHeight="false" outlineLevel="0" collapsed="false">
      <c r="A1" s="1" t="s">
        <v>22</v>
      </c>
    </row>
    <row r="4" customFormat="false" ht="43.5" hidden="false" customHeight="true" outlineLevel="0" collapsed="false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30</v>
      </c>
      <c r="I4" s="7" t="s">
        <v>31</v>
      </c>
      <c r="J4" s="7" t="s">
        <v>32</v>
      </c>
      <c r="K4" s="7" t="s">
        <v>33</v>
      </c>
      <c r="L4" s="7" t="s">
        <v>34</v>
      </c>
      <c r="M4" s="7" t="s">
        <v>35</v>
      </c>
      <c r="N4" s="7" t="s">
        <v>36</v>
      </c>
      <c r="O4" s="7" t="s">
        <v>37</v>
      </c>
    </row>
    <row r="5" customFormat="false" ht="15" hidden="false" customHeight="false" outlineLevel="0" collapsed="false">
      <c r="A5" s="8" t="s">
        <v>38</v>
      </c>
      <c r="B5" s="8" t="s">
        <v>39</v>
      </c>
      <c r="C5" s="9" t="n">
        <v>1200</v>
      </c>
      <c r="D5" s="8" t="s">
        <v>40</v>
      </c>
      <c r="E5" s="8" t="s">
        <v>41</v>
      </c>
      <c r="F5" s="8" t="s">
        <v>40</v>
      </c>
      <c r="G5" s="8" t="s">
        <v>41</v>
      </c>
      <c r="H5" s="8" t="s">
        <v>42</v>
      </c>
      <c r="I5" s="8"/>
      <c r="J5" s="8"/>
      <c r="K5" s="8"/>
      <c r="L5" s="8"/>
      <c r="M5" s="8"/>
      <c r="N5" s="8"/>
      <c r="O5" s="8"/>
    </row>
    <row r="6" customFormat="false" ht="15" hidden="false" customHeight="false" outlineLevel="0" collapsed="false">
      <c r="A6" s="10"/>
      <c r="B6" s="10"/>
      <c r="C6" s="11"/>
      <c r="D6" s="10"/>
      <c r="E6" s="10"/>
      <c r="F6" s="10"/>
      <c r="G6" s="10"/>
      <c r="H6" s="12" t="n">
        <f aca="false">IF(OR(B6="",NOT(ISNUMBER(C6))),0,IF(ISNUMBER(INDEX(Rates!$D$5:$D$19,MATCH(B6,Rates!$A$5:$A$19,0))),MIN(C6*INDEX(Rates!$B$5:$B$19,MATCH(B6,Rates!$A$5:$A$19,0)),INDEX(Rates!$D$5:$D$19,MATCH(B6,Rates!$A$5:$A$19,0))),C6*INDEX(Rates!$B$5:$B$19,MATCH(B6,Rates!$A$5:$A$19,0))))</f>
        <v>0</v>
      </c>
      <c r="I6" s="12" t="n">
        <f aca="false">IF(OR(B6="",NOT(ISNUMBER(C6)),C6=0),0,INDEX(Rates!$C$5:$C$19,MATCH(B6,Rates!$A$5:$A$19,0)))</f>
        <v>0</v>
      </c>
      <c r="J6" s="12" t="n">
        <f aca="false">IF(AND(D6="Y",ISNUMBER(C6)),C6*Rates!$B$22,0)</f>
        <v>0</v>
      </c>
      <c r="K6" s="12" t="n">
        <f aca="false">IF(AND(ISNUMBER(C6),E6="Buyer pays in another currency (4%)"),C6*Rates!$B$23,IF(AND(ISNUMBER(C6),E6="Other conversion (3%)"),C6*Rates!$B$24,0))</f>
        <v>0</v>
      </c>
      <c r="L6" s="12" t="n">
        <f aca="false">H6+I6+J6+K6</f>
        <v>0</v>
      </c>
      <c r="M6" s="12" t="n">
        <f aca="false">IF(ISNUMBER(C6),C6-L6,0)</f>
        <v>0</v>
      </c>
      <c r="N6" s="13" t="str">
        <f aca="false">IF(AND(ISNUMBER(C6),C6&gt;0),L6/C6,"")</f>
        <v/>
      </c>
      <c r="O6" s="12" t="n">
        <f aca="false">IF(F6="Y",L6+IF(G6="Standard dispute",Rates!$B$25,IF(G6="High-volume dispute",Rates!$B$26,IF(G6="Card chargeback",Rates!$B$27,0))),0)</f>
        <v>0</v>
      </c>
    </row>
    <row r="7" customFormat="false" ht="15" hidden="false" customHeight="false" outlineLevel="0" collapsed="false">
      <c r="A7" s="10"/>
      <c r="B7" s="10"/>
      <c r="C7" s="11"/>
      <c r="D7" s="10"/>
      <c r="E7" s="10"/>
      <c r="F7" s="10"/>
      <c r="G7" s="10"/>
      <c r="H7" s="12" t="n">
        <f aca="false">IF(OR(B7="",NOT(ISNUMBER(C7))),0,IF(ISNUMBER(INDEX(Rates!$D$5:$D$19,MATCH(B7,Rates!$A$5:$A$19,0))),MIN(C7*INDEX(Rates!$B$5:$B$19,MATCH(B7,Rates!$A$5:$A$19,0)),INDEX(Rates!$D$5:$D$19,MATCH(B7,Rates!$A$5:$A$19,0))),C7*INDEX(Rates!$B$5:$B$19,MATCH(B7,Rates!$A$5:$A$19,0))))</f>
        <v>0</v>
      </c>
      <c r="I7" s="12" t="n">
        <f aca="false">IF(OR(B7="",NOT(ISNUMBER(C7)),C7=0),0,INDEX(Rates!$C$5:$C$19,MATCH(B7,Rates!$A$5:$A$19,0)))</f>
        <v>0</v>
      </c>
      <c r="J7" s="12" t="n">
        <f aca="false">IF(AND(D7="Y",ISNUMBER(C7)),C7*Rates!$B$22,0)</f>
        <v>0</v>
      </c>
      <c r="K7" s="12" t="n">
        <f aca="false">IF(AND(ISNUMBER(C7),E7="Buyer pays in another currency (4%)"),C7*Rates!$B$23,IF(AND(ISNUMBER(C7),E7="Other conversion (3%)"),C7*Rates!$B$24,0))</f>
        <v>0</v>
      </c>
      <c r="L7" s="12" t="n">
        <f aca="false">H7+I7+J7+K7</f>
        <v>0</v>
      </c>
      <c r="M7" s="12" t="n">
        <f aca="false">IF(ISNUMBER(C7),C7-L7,0)</f>
        <v>0</v>
      </c>
      <c r="N7" s="13" t="str">
        <f aca="false">IF(AND(ISNUMBER(C7),C7&gt;0),L7/C7,"")</f>
        <v/>
      </c>
      <c r="O7" s="12" t="n">
        <f aca="false">IF(F7="Y",L7+IF(G7="Standard dispute",Rates!$B$25,IF(G7="High-volume dispute",Rates!$B$26,IF(G7="Card chargeback",Rates!$B$27,0))),0)</f>
        <v>0</v>
      </c>
    </row>
    <row r="8" customFormat="false" ht="15" hidden="false" customHeight="false" outlineLevel="0" collapsed="false">
      <c r="A8" s="10"/>
      <c r="B8" s="10"/>
      <c r="C8" s="11"/>
      <c r="D8" s="10"/>
      <c r="E8" s="10"/>
      <c r="F8" s="10"/>
      <c r="G8" s="10"/>
      <c r="H8" s="12" t="n">
        <f aca="false">IF(OR(B8="",NOT(ISNUMBER(C8))),0,IF(ISNUMBER(INDEX(Rates!$D$5:$D$19,MATCH(B8,Rates!$A$5:$A$19,0))),MIN(C8*INDEX(Rates!$B$5:$B$19,MATCH(B8,Rates!$A$5:$A$19,0)),INDEX(Rates!$D$5:$D$19,MATCH(B8,Rates!$A$5:$A$19,0))),C8*INDEX(Rates!$B$5:$B$19,MATCH(B8,Rates!$A$5:$A$19,0))))</f>
        <v>0</v>
      </c>
      <c r="I8" s="12" t="n">
        <f aca="false">IF(OR(B8="",NOT(ISNUMBER(C8)),C8=0),0,INDEX(Rates!$C$5:$C$19,MATCH(B8,Rates!$A$5:$A$19,0)))</f>
        <v>0</v>
      </c>
      <c r="J8" s="12" t="n">
        <f aca="false">IF(AND(D8="Y",ISNUMBER(C8)),C8*Rates!$B$22,0)</f>
        <v>0</v>
      </c>
      <c r="K8" s="12" t="n">
        <f aca="false">IF(AND(ISNUMBER(C8),E8="Buyer pays in another currency (4%)"),C8*Rates!$B$23,IF(AND(ISNUMBER(C8),E8="Other conversion (3%)"),C8*Rates!$B$24,0))</f>
        <v>0</v>
      </c>
      <c r="L8" s="12" t="n">
        <f aca="false">H8+I8+J8+K8</f>
        <v>0</v>
      </c>
      <c r="M8" s="12" t="n">
        <f aca="false">IF(ISNUMBER(C8),C8-L8,0)</f>
        <v>0</v>
      </c>
      <c r="N8" s="13" t="str">
        <f aca="false">IF(AND(ISNUMBER(C8),C8&gt;0),L8/C8,"")</f>
        <v/>
      </c>
      <c r="O8" s="12" t="n">
        <f aca="false">IF(F8="Y",L8+IF(G8="Standard dispute",Rates!$B$25,IF(G8="High-volume dispute",Rates!$B$26,IF(G8="Card chargeback",Rates!$B$27,0))),0)</f>
        <v>0</v>
      </c>
    </row>
    <row r="9" customFormat="false" ht="15" hidden="false" customHeight="false" outlineLevel="0" collapsed="false">
      <c r="A9" s="10"/>
      <c r="B9" s="10"/>
      <c r="C9" s="11"/>
      <c r="D9" s="10"/>
      <c r="E9" s="10"/>
      <c r="F9" s="10"/>
      <c r="G9" s="10"/>
      <c r="H9" s="12" t="n">
        <f aca="false">IF(OR(B9="",NOT(ISNUMBER(C9))),0,IF(ISNUMBER(INDEX(Rates!$D$5:$D$19,MATCH(B9,Rates!$A$5:$A$19,0))),MIN(C9*INDEX(Rates!$B$5:$B$19,MATCH(B9,Rates!$A$5:$A$19,0)),INDEX(Rates!$D$5:$D$19,MATCH(B9,Rates!$A$5:$A$19,0))),C9*INDEX(Rates!$B$5:$B$19,MATCH(B9,Rates!$A$5:$A$19,0))))</f>
        <v>0</v>
      </c>
      <c r="I9" s="12" t="n">
        <f aca="false">IF(OR(B9="",NOT(ISNUMBER(C9)),C9=0),0,INDEX(Rates!$C$5:$C$19,MATCH(B9,Rates!$A$5:$A$19,0)))</f>
        <v>0</v>
      </c>
      <c r="J9" s="12" t="n">
        <f aca="false">IF(AND(D9="Y",ISNUMBER(C9)),C9*Rates!$B$22,0)</f>
        <v>0</v>
      </c>
      <c r="K9" s="12" t="n">
        <f aca="false">IF(AND(ISNUMBER(C9),E9="Buyer pays in another currency (4%)"),C9*Rates!$B$23,IF(AND(ISNUMBER(C9),E9="Other conversion (3%)"),C9*Rates!$B$24,0))</f>
        <v>0</v>
      </c>
      <c r="L9" s="12" t="n">
        <f aca="false">H9+I9+J9+K9</f>
        <v>0</v>
      </c>
      <c r="M9" s="12" t="n">
        <f aca="false">IF(ISNUMBER(C9),C9-L9,0)</f>
        <v>0</v>
      </c>
      <c r="N9" s="13" t="str">
        <f aca="false">IF(AND(ISNUMBER(C9),C9&gt;0),L9/C9,"")</f>
        <v/>
      </c>
      <c r="O9" s="12" t="n">
        <f aca="false">IF(F9="Y",L9+IF(G9="Standard dispute",Rates!$B$25,IF(G9="High-volume dispute",Rates!$B$26,IF(G9="Card chargeback",Rates!$B$27,0))),0)</f>
        <v>0</v>
      </c>
    </row>
    <row r="10" customFormat="false" ht="15" hidden="false" customHeight="false" outlineLevel="0" collapsed="false">
      <c r="A10" s="10"/>
      <c r="B10" s="10"/>
      <c r="C10" s="11"/>
      <c r="D10" s="10"/>
      <c r="E10" s="10"/>
      <c r="F10" s="10"/>
      <c r="G10" s="10"/>
      <c r="H10" s="12" t="n">
        <f aca="false">IF(OR(B10="",NOT(ISNUMBER(C10))),0,IF(ISNUMBER(INDEX(Rates!$D$5:$D$19,MATCH(B10,Rates!$A$5:$A$19,0))),MIN(C10*INDEX(Rates!$B$5:$B$19,MATCH(B10,Rates!$A$5:$A$19,0)),INDEX(Rates!$D$5:$D$19,MATCH(B10,Rates!$A$5:$A$19,0))),C10*INDEX(Rates!$B$5:$B$19,MATCH(B10,Rates!$A$5:$A$19,0))))</f>
        <v>0</v>
      </c>
      <c r="I10" s="12" t="n">
        <f aca="false">IF(OR(B10="",NOT(ISNUMBER(C10)),C10=0),0,INDEX(Rates!$C$5:$C$19,MATCH(B10,Rates!$A$5:$A$19,0)))</f>
        <v>0</v>
      </c>
      <c r="J10" s="12" t="n">
        <f aca="false">IF(AND(D10="Y",ISNUMBER(C10)),C10*Rates!$B$22,0)</f>
        <v>0</v>
      </c>
      <c r="K10" s="12" t="n">
        <f aca="false">IF(AND(ISNUMBER(C10),E10="Buyer pays in another currency (4%)"),C10*Rates!$B$23,IF(AND(ISNUMBER(C10),E10="Other conversion (3%)"),C10*Rates!$B$24,0))</f>
        <v>0</v>
      </c>
      <c r="L10" s="12" t="n">
        <f aca="false">H10+I10+J10+K10</f>
        <v>0</v>
      </c>
      <c r="M10" s="12" t="n">
        <f aca="false">IF(ISNUMBER(C10),C10-L10,0)</f>
        <v>0</v>
      </c>
      <c r="N10" s="13" t="str">
        <f aca="false">IF(AND(ISNUMBER(C10),C10&gt;0),L10/C10,"")</f>
        <v/>
      </c>
      <c r="O10" s="12" t="n">
        <f aca="false">IF(F10="Y",L10+IF(G10="Standard dispute",Rates!$B$25,IF(G10="High-volume dispute",Rates!$B$26,IF(G10="Card chargeback",Rates!$B$27,0))),0)</f>
        <v>0</v>
      </c>
    </row>
    <row r="11" customFormat="false" ht="15" hidden="false" customHeight="false" outlineLevel="0" collapsed="false">
      <c r="A11" s="10"/>
      <c r="B11" s="10"/>
      <c r="C11" s="11"/>
      <c r="D11" s="10"/>
      <c r="E11" s="10"/>
      <c r="F11" s="10"/>
      <c r="G11" s="10"/>
      <c r="H11" s="12" t="n">
        <f aca="false">IF(OR(B11="",NOT(ISNUMBER(C11))),0,IF(ISNUMBER(INDEX(Rates!$D$5:$D$19,MATCH(B11,Rates!$A$5:$A$19,0))),MIN(C11*INDEX(Rates!$B$5:$B$19,MATCH(B11,Rates!$A$5:$A$19,0)),INDEX(Rates!$D$5:$D$19,MATCH(B11,Rates!$A$5:$A$19,0))),C11*INDEX(Rates!$B$5:$B$19,MATCH(B11,Rates!$A$5:$A$19,0))))</f>
        <v>0</v>
      </c>
      <c r="I11" s="12" t="n">
        <f aca="false">IF(OR(B11="",NOT(ISNUMBER(C11)),C11=0),0,INDEX(Rates!$C$5:$C$19,MATCH(B11,Rates!$A$5:$A$19,0)))</f>
        <v>0</v>
      </c>
      <c r="J11" s="12" t="n">
        <f aca="false">IF(AND(D11="Y",ISNUMBER(C11)),C11*Rates!$B$22,0)</f>
        <v>0</v>
      </c>
      <c r="K11" s="12" t="n">
        <f aca="false">IF(AND(ISNUMBER(C11),E11="Buyer pays in another currency (4%)"),C11*Rates!$B$23,IF(AND(ISNUMBER(C11),E11="Other conversion (3%)"),C11*Rates!$B$24,0))</f>
        <v>0</v>
      </c>
      <c r="L11" s="12" t="n">
        <f aca="false">H11+I11+J11+K11</f>
        <v>0</v>
      </c>
      <c r="M11" s="12" t="n">
        <f aca="false">IF(ISNUMBER(C11),C11-L11,0)</f>
        <v>0</v>
      </c>
      <c r="N11" s="13" t="str">
        <f aca="false">IF(AND(ISNUMBER(C11),C11&gt;0),L11/C11,"")</f>
        <v/>
      </c>
      <c r="O11" s="12" t="n">
        <f aca="false">IF(F11="Y",L11+IF(G11="Standard dispute",Rates!$B$25,IF(G11="High-volume dispute",Rates!$B$26,IF(G11="Card chargeback",Rates!$B$27,0))),0)</f>
        <v>0</v>
      </c>
    </row>
    <row r="12" customFormat="false" ht="15" hidden="false" customHeight="false" outlineLevel="0" collapsed="false">
      <c r="A12" s="10"/>
      <c r="B12" s="10"/>
      <c r="C12" s="11"/>
      <c r="D12" s="10"/>
      <c r="E12" s="10"/>
      <c r="F12" s="10"/>
      <c r="G12" s="10"/>
      <c r="H12" s="12" t="n">
        <f aca="false">IF(OR(B12="",NOT(ISNUMBER(C12))),0,IF(ISNUMBER(INDEX(Rates!$D$5:$D$19,MATCH(B12,Rates!$A$5:$A$19,0))),MIN(C12*INDEX(Rates!$B$5:$B$19,MATCH(B12,Rates!$A$5:$A$19,0)),INDEX(Rates!$D$5:$D$19,MATCH(B12,Rates!$A$5:$A$19,0))),C12*INDEX(Rates!$B$5:$B$19,MATCH(B12,Rates!$A$5:$A$19,0))))</f>
        <v>0</v>
      </c>
      <c r="I12" s="12" t="n">
        <f aca="false">IF(OR(B12="",NOT(ISNUMBER(C12)),C12=0),0,INDEX(Rates!$C$5:$C$19,MATCH(B12,Rates!$A$5:$A$19,0)))</f>
        <v>0</v>
      </c>
      <c r="J12" s="12" t="n">
        <f aca="false">IF(AND(D12="Y",ISNUMBER(C12)),C12*Rates!$B$22,0)</f>
        <v>0</v>
      </c>
      <c r="K12" s="12" t="n">
        <f aca="false">IF(AND(ISNUMBER(C12),E12="Buyer pays in another currency (4%)"),C12*Rates!$B$23,IF(AND(ISNUMBER(C12),E12="Other conversion (3%)"),C12*Rates!$B$24,0))</f>
        <v>0</v>
      </c>
      <c r="L12" s="12" t="n">
        <f aca="false">H12+I12+J12+K12</f>
        <v>0</v>
      </c>
      <c r="M12" s="12" t="n">
        <f aca="false">IF(ISNUMBER(C12),C12-L12,0)</f>
        <v>0</v>
      </c>
      <c r="N12" s="13" t="str">
        <f aca="false">IF(AND(ISNUMBER(C12),C12&gt;0),L12/C12,"")</f>
        <v/>
      </c>
      <c r="O12" s="12" t="n">
        <f aca="false">IF(F12="Y",L12+IF(G12="Standard dispute",Rates!$B$25,IF(G12="High-volume dispute",Rates!$B$26,IF(G12="Card chargeback",Rates!$B$27,0))),0)</f>
        <v>0</v>
      </c>
    </row>
    <row r="13" customFormat="false" ht="15" hidden="false" customHeight="false" outlineLevel="0" collapsed="false">
      <c r="A13" s="10"/>
      <c r="B13" s="10"/>
      <c r="C13" s="11"/>
      <c r="D13" s="10"/>
      <c r="E13" s="10"/>
      <c r="F13" s="10"/>
      <c r="G13" s="10"/>
      <c r="H13" s="12" t="n">
        <f aca="false">IF(OR(B13="",NOT(ISNUMBER(C13))),0,IF(ISNUMBER(INDEX(Rates!$D$5:$D$19,MATCH(B13,Rates!$A$5:$A$19,0))),MIN(C13*INDEX(Rates!$B$5:$B$19,MATCH(B13,Rates!$A$5:$A$19,0)),INDEX(Rates!$D$5:$D$19,MATCH(B13,Rates!$A$5:$A$19,0))),C13*INDEX(Rates!$B$5:$B$19,MATCH(B13,Rates!$A$5:$A$19,0))))</f>
        <v>0</v>
      </c>
      <c r="I13" s="12" t="n">
        <f aca="false">IF(OR(B13="",NOT(ISNUMBER(C13)),C13=0),0,INDEX(Rates!$C$5:$C$19,MATCH(B13,Rates!$A$5:$A$19,0)))</f>
        <v>0</v>
      </c>
      <c r="J13" s="12" t="n">
        <f aca="false">IF(AND(D13="Y",ISNUMBER(C13)),C13*Rates!$B$22,0)</f>
        <v>0</v>
      </c>
      <c r="K13" s="12" t="n">
        <f aca="false">IF(AND(ISNUMBER(C13),E13="Buyer pays in another currency (4%)"),C13*Rates!$B$23,IF(AND(ISNUMBER(C13),E13="Other conversion (3%)"),C13*Rates!$B$24,0))</f>
        <v>0</v>
      </c>
      <c r="L13" s="12" t="n">
        <f aca="false">H13+I13+J13+K13</f>
        <v>0</v>
      </c>
      <c r="M13" s="12" t="n">
        <f aca="false">IF(ISNUMBER(C13),C13-L13,0)</f>
        <v>0</v>
      </c>
      <c r="N13" s="13" t="str">
        <f aca="false">IF(AND(ISNUMBER(C13),C13&gt;0),L13/C13,"")</f>
        <v/>
      </c>
      <c r="O13" s="12" t="n">
        <f aca="false">IF(F13="Y",L13+IF(G13="Standard dispute",Rates!$B$25,IF(G13="High-volume dispute",Rates!$B$26,IF(G13="Card chargeback",Rates!$B$27,0))),0)</f>
        <v>0</v>
      </c>
    </row>
    <row r="14" customFormat="false" ht="15" hidden="false" customHeight="false" outlineLevel="0" collapsed="false">
      <c r="A14" s="10"/>
      <c r="B14" s="10"/>
      <c r="C14" s="11"/>
      <c r="D14" s="10"/>
      <c r="E14" s="10"/>
      <c r="F14" s="10"/>
      <c r="G14" s="10"/>
      <c r="H14" s="12" t="n">
        <f aca="false">IF(OR(B14="",NOT(ISNUMBER(C14))),0,IF(ISNUMBER(INDEX(Rates!$D$5:$D$19,MATCH(B14,Rates!$A$5:$A$19,0))),MIN(C14*INDEX(Rates!$B$5:$B$19,MATCH(B14,Rates!$A$5:$A$19,0)),INDEX(Rates!$D$5:$D$19,MATCH(B14,Rates!$A$5:$A$19,0))),C14*INDEX(Rates!$B$5:$B$19,MATCH(B14,Rates!$A$5:$A$19,0))))</f>
        <v>0</v>
      </c>
      <c r="I14" s="12" t="n">
        <f aca="false">IF(OR(B14="",NOT(ISNUMBER(C14)),C14=0),0,INDEX(Rates!$C$5:$C$19,MATCH(B14,Rates!$A$5:$A$19,0)))</f>
        <v>0</v>
      </c>
      <c r="J14" s="12" t="n">
        <f aca="false">IF(AND(D14="Y",ISNUMBER(C14)),C14*Rates!$B$22,0)</f>
        <v>0</v>
      </c>
      <c r="K14" s="12" t="n">
        <f aca="false">IF(AND(ISNUMBER(C14),E14="Buyer pays in another currency (4%)"),C14*Rates!$B$23,IF(AND(ISNUMBER(C14),E14="Other conversion (3%)"),C14*Rates!$B$24,0))</f>
        <v>0</v>
      </c>
      <c r="L14" s="12" t="n">
        <f aca="false">H14+I14+J14+K14</f>
        <v>0</v>
      </c>
      <c r="M14" s="12" t="n">
        <f aca="false">IF(ISNUMBER(C14),C14-L14,0)</f>
        <v>0</v>
      </c>
      <c r="N14" s="13" t="str">
        <f aca="false">IF(AND(ISNUMBER(C14),C14&gt;0),L14/C14,"")</f>
        <v/>
      </c>
      <c r="O14" s="12" t="n">
        <f aca="false">IF(F14="Y",L14+IF(G14="Standard dispute",Rates!$B$25,IF(G14="High-volume dispute",Rates!$B$26,IF(G14="Card chargeback",Rates!$B$27,0))),0)</f>
        <v>0</v>
      </c>
    </row>
    <row r="15" customFormat="false" ht="15" hidden="false" customHeight="false" outlineLevel="0" collapsed="false">
      <c r="A15" s="10"/>
      <c r="B15" s="10"/>
      <c r="C15" s="11"/>
      <c r="D15" s="10"/>
      <c r="E15" s="10"/>
      <c r="F15" s="10"/>
      <c r="G15" s="10"/>
      <c r="H15" s="12" t="n">
        <f aca="false">IF(OR(B15="",NOT(ISNUMBER(C15))),0,IF(ISNUMBER(INDEX(Rates!$D$5:$D$19,MATCH(B15,Rates!$A$5:$A$19,0))),MIN(C15*INDEX(Rates!$B$5:$B$19,MATCH(B15,Rates!$A$5:$A$19,0)),INDEX(Rates!$D$5:$D$19,MATCH(B15,Rates!$A$5:$A$19,0))),C15*INDEX(Rates!$B$5:$B$19,MATCH(B15,Rates!$A$5:$A$19,0))))</f>
        <v>0</v>
      </c>
      <c r="I15" s="12" t="n">
        <f aca="false">IF(OR(B15="",NOT(ISNUMBER(C15)),C15=0),0,INDEX(Rates!$C$5:$C$19,MATCH(B15,Rates!$A$5:$A$19,0)))</f>
        <v>0</v>
      </c>
      <c r="J15" s="12" t="n">
        <f aca="false">IF(AND(D15="Y",ISNUMBER(C15)),C15*Rates!$B$22,0)</f>
        <v>0</v>
      </c>
      <c r="K15" s="12" t="n">
        <f aca="false">IF(AND(ISNUMBER(C15),E15="Buyer pays in another currency (4%)"),C15*Rates!$B$23,IF(AND(ISNUMBER(C15),E15="Other conversion (3%)"),C15*Rates!$B$24,0))</f>
        <v>0</v>
      </c>
      <c r="L15" s="12" t="n">
        <f aca="false">H15+I15+J15+K15</f>
        <v>0</v>
      </c>
      <c r="M15" s="12" t="n">
        <f aca="false">IF(ISNUMBER(C15),C15-L15,0)</f>
        <v>0</v>
      </c>
      <c r="N15" s="13" t="str">
        <f aca="false">IF(AND(ISNUMBER(C15),C15&gt;0),L15/C15,"")</f>
        <v/>
      </c>
      <c r="O15" s="12" t="n">
        <f aca="false">IF(F15="Y",L15+IF(G15="Standard dispute",Rates!$B$25,IF(G15="High-volume dispute",Rates!$B$26,IF(G15="Card chargeback",Rates!$B$27,0))),0)</f>
        <v>0</v>
      </c>
    </row>
    <row r="16" customFormat="false" ht="15" hidden="false" customHeight="false" outlineLevel="0" collapsed="false">
      <c r="A16" s="10"/>
      <c r="B16" s="10"/>
      <c r="C16" s="11"/>
      <c r="D16" s="10"/>
      <c r="E16" s="10"/>
      <c r="F16" s="10"/>
      <c r="G16" s="10"/>
      <c r="H16" s="12" t="n">
        <f aca="false">IF(OR(B16="",NOT(ISNUMBER(C16))),0,IF(ISNUMBER(INDEX(Rates!$D$5:$D$19,MATCH(B16,Rates!$A$5:$A$19,0))),MIN(C16*INDEX(Rates!$B$5:$B$19,MATCH(B16,Rates!$A$5:$A$19,0)),INDEX(Rates!$D$5:$D$19,MATCH(B16,Rates!$A$5:$A$19,0))),C16*INDEX(Rates!$B$5:$B$19,MATCH(B16,Rates!$A$5:$A$19,0))))</f>
        <v>0</v>
      </c>
      <c r="I16" s="12" t="n">
        <f aca="false">IF(OR(B16="",NOT(ISNUMBER(C16)),C16=0),0,INDEX(Rates!$C$5:$C$19,MATCH(B16,Rates!$A$5:$A$19,0)))</f>
        <v>0</v>
      </c>
      <c r="J16" s="12" t="n">
        <f aca="false">IF(AND(D16="Y",ISNUMBER(C16)),C16*Rates!$B$22,0)</f>
        <v>0</v>
      </c>
      <c r="K16" s="12" t="n">
        <f aca="false">IF(AND(ISNUMBER(C16),E16="Buyer pays in another currency (4%)"),C16*Rates!$B$23,IF(AND(ISNUMBER(C16),E16="Other conversion (3%)"),C16*Rates!$B$24,0))</f>
        <v>0</v>
      </c>
      <c r="L16" s="12" t="n">
        <f aca="false">H16+I16+J16+K16</f>
        <v>0</v>
      </c>
      <c r="M16" s="12" t="n">
        <f aca="false">IF(ISNUMBER(C16),C16-L16,0)</f>
        <v>0</v>
      </c>
      <c r="N16" s="13" t="str">
        <f aca="false">IF(AND(ISNUMBER(C16),C16&gt;0),L16/C16,"")</f>
        <v/>
      </c>
      <c r="O16" s="12" t="n">
        <f aca="false">IF(F16="Y",L16+IF(G16="Standard dispute",Rates!$B$25,IF(G16="High-volume dispute",Rates!$B$26,IF(G16="Card chargeback",Rates!$B$27,0))),0)</f>
        <v>0</v>
      </c>
    </row>
    <row r="17" customFormat="false" ht="15" hidden="false" customHeight="false" outlineLevel="0" collapsed="false">
      <c r="A17" s="10"/>
      <c r="B17" s="10"/>
      <c r="C17" s="11"/>
      <c r="D17" s="10"/>
      <c r="E17" s="10"/>
      <c r="F17" s="10"/>
      <c r="G17" s="10"/>
      <c r="H17" s="12" t="n">
        <f aca="false">IF(OR(B17="",NOT(ISNUMBER(C17))),0,IF(ISNUMBER(INDEX(Rates!$D$5:$D$19,MATCH(B17,Rates!$A$5:$A$19,0))),MIN(C17*INDEX(Rates!$B$5:$B$19,MATCH(B17,Rates!$A$5:$A$19,0)),INDEX(Rates!$D$5:$D$19,MATCH(B17,Rates!$A$5:$A$19,0))),C17*INDEX(Rates!$B$5:$B$19,MATCH(B17,Rates!$A$5:$A$19,0))))</f>
        <v>0</v>
      </c>
      <c r="I17" s="12" t="n">
        <f aca="false">IF(OR(B17="",NOT(ISNUMBER(C17)),C17=0),0,INDEX(Rates!$C$5:$C$19,MATCH(B17,Rates!$A$5:$A$19,0)))</f>
        <v>0</v>
      </c>
      <c r="J17" s="12" t="n">
        <f aca="false">IF(AND(D17="Y",ISNUMBER(C17)),C17*Rates!$B$22,0)</f>
        <v>0</v>
      </c>
      <c r="K17" s="12" t="n">
        <f aca="false">IF(AND(ISNUMBER(C17),E17="Buyer pays in another currency (4%)"),C17*Rates!$B$23,IF(AND(ISNUMBER(C17),E17="Other conversion (3%)"),C17*Rates!$B$24,0))</f>
        <v>0</v>
      </c>
      <c r="L17" s="12" t="n">
        <f aca="false">H17+I17+J17+K17</f>
        <v>0</v>
      </c>
      <c r="M17" s="12" t="n">
        <f aca="false">IF(ISNUMBER(C17),C17-L17,0)</f>
        <v>0</v>
      </c>
      <c r="N17" s="13" t="str">
        <f aca="false">IF(AND(ISNUMBER(C17),C17&gt;0),L17/C17,"")</f>
        <v/>
      </c>
      <c r="O17" s="12" t="n">
        <f aca="false">IF(F17="Y",L17+IF(G17="Standard dispute",Rates!$B$25,IF(G17="High-volume dispute",Rates!$B$26,IF(G17="Card chargeback",Rates!$B$27,0))),0)</f>
        <v>0</v>
      </c>
    </row>
    <row r="18" customFormat="false" ht="15" hidden="false" customHeight="false" outlineLevel="0" collapsed="false">
      <c r="A18" s="10"/>
      <c r="B18" s="10"/>
      <c r="C18" s="11"/>
      <c r="D18" s="10"/>
      <c r="E18" s="10"/>
      <c r="F18" s="10"/>
      <c r="G18" s="10"/>
      <c r="H18" s="12" t="n">
        <f aca="false">IF(OR(B18="",NOT(ISNUMBER(C18))),0,IF(ISNUMBER(INDEX(Rates!$D$5:$D$19,MATCH(B18,Rates!$A$5:$A$19,0))),MIN(C18*INDEX(Rates!$B$5:$B$19,MATCH(B18,Rates!$A$5:$A$19,0)),INDEX(Rates!$D$5:$D$19,MATCH(B18,Rates!$A$5:$A$19,0))),C18*INDEX(Rates!$B$5:$B$19,MATCH(B18,Rates!$A$5:$A$19,0))))</f>
        <v>0</v>
      </c>
      <c r="I18" s="12" t="n">
        <f aca="false">IF(OR(B18="",NOT(ISNUMBER(C18)),C18=0),0,INDEX(Rates!$C$5:$C$19,MATCH(B18,Rates!$A$5:$A$19,0)))</f>
        <v>0</v>
      </c>
      <c r="J18" s="12" t="n">
        <f aca="false">IF(AND(D18="Y",ISNUMBER(C18)),C18*Rates!$B$22,0)</f>
        <v>0</v>
      </c>
      <c r="K18" s="12" t="n">
        <f aca="false">IF(AND(ISNUMBER(C18),E18="Buyer pays in another currency (4%)"),C18*Rates!$B$23,IF(AND(ISNUMBER(C18),E18="Other conversion (3%)"),C18*Rates!$B$24,0))</f>
        <v>0</v>
      </c>
      <c r="L18" s="12" t="n">
        <f aca="false">H18+I18+J18+K18</f>
        <v>0</v>
      </c>
      <c r="M18" s="12" t="n">
        <f aca="false">IF(ISNUMBER(C18),C18-L18,0)</f>
        <v>0</v>
      </c>
      <c r="N18" s="13" t="str">
        <f aca="false">IF(AND(ISNUMBER(C18),C18&gt;0),L18/C18,"")</f>
        <v/>
      </c>
      <c r="O18" s="12" t="n">
        <f aca="false">IF(F18="Y",L18+IF(G18="Standard dispute",Rates!$B$25,IF(G18="High-volume dispute",Rates!$B$26,IF(G18="Card chargeback",Rates!$B$27,0))),0)</f>
        <v>0</v>
      </c>
    </row>
    <row r="19" customFormat="false" ht="15" hidden="false" customHeight="false" outlineLevel="0" collapsed="false">
      <c r="A19" s="10"/>
      <c r="B19" s="10"/>
      <c r="C19" s="11"/>
      <c r="D19" s="10"/>
      <c r="E19" s="10"/>
      <c r="F19" s="10"/>
      <c r="G19" s="10"/>
      <c r="H19" s="12" t="n">
        <f aca="false">IF(OR(B19="",NOT(ISNUMBER(C19))),0,IF(ISNUMBER(INDEX(Rates!$D$5:$D$19,MATCH(B19,Rates!$A$5:$A$19,0))),MIN(C19*INDEX(Rates!$B$5:$B$19,MATCH(B19,Rates!$A$5:$A$19,0)),INDEX(Rates!$D$5:$D$19,MATCH(B19,Rates!$A$5:$A$19,0))),C19*INDEX(Rates!$B$5:$B$19,MATCH(B19,Rates!$A$5:$A$19,0))))</f>
        <v>0</v>
      </c>
      <c r="I19" s="12" t="n">
        <f aca="false">IF(OR(B19="",NOT(ISNUMBER(C19)),C19=0),0,INDEX(Rates!$C$5:$C$19,MATCH(B19,Rates!$A$5:$A$19,0)))</f>
        <v>0</v>
      </c>
      <c r="J19" s="12" t="n">
        <f aca="false">IF(AND(D19="Y",ISNUMBER(C19)),C19*Rates!$B$22,0)</f>
        <v>0</v>
      </c>
      <c r="K19" s="12" t="n">
        <f aca="false">IF(AND(ISNUMBER(C19),E19="Buyer pays in another currency (4%)"),C19*Rates!$B$23,IF(AND(ISNUMBER(C19),E19="Other conversion (3%)"),C19*Rates!$B$24,0))</f>
        <v>0</v>
      </c>
      <c r="L19" s="12" t="n">
        <f aca="false">H19+I19+J19+K19</f>
        <v>0</v>
      </c>
      <c r="M19" s="12" t="n">
        <f aca="false">IF(ISNUMBER(C19),C19-L19,0)</f>
        <v>0</v>
      </c>
      <c r="N19" s="13" t="str">
        <f aca="false">IF(AND(ISNUMBER(C19),C19&gt;0),L19/C19,"")</f>
        <v/>
      </c>
      <c r="O19" s="12" t="n">
        <f aca="false">IF(F19="Y",L19+IF(G19="Standard dispute",Rates!$B$25,IF(G19="High-volume dispute",Rates!$B$26,IF(G19="Card chargeback",Rates!$B$27,0))),0)</f>
        <v>0</v>
      </c>
    </row>
    <row r="20" customFormat="false" ht="15" hidden="false" customHeight="false" outlineLevel="0" collapsed="false">
      <c r="A20" s="10"/>
      <c r="B20" s="10"/>
      <c r="C20" s="11"/>
      <c r="D20" s="10"/>
      <c r="E20" s="10"/>
      <c r="F20" s="10"/>
      <c r="G20" s="10"/>
      <c r="H20" s="12" t="n">
        <f aca="false">IF(OR(B20="",NOT(ISNUMBER(C20))),0,IF(ISNUMBER(INDEX(Rates!$D$5:$D$19,MATCH(B20,Rates!$A$5:$A$19,0))),MIN(C20*INDEX(Rates!$B$5:$B$19,MATCH(B20,Rates!$A$5:$A$19,0)),INDEX(Rates!$D$5:$D$19,MATCH(B20,Rates!$A$5:$A$19,0))),C20*INDEX(Rates!$B$5:$B$19,MATCH(B20,Rates!$A$5:$A$19,0))))</f>
        <v>0</v>
      </c>
      <c r="I20" s="12" t="n">
        <f aca="false">IF(OR(B20="",NOT(ISNUMBER(C20)),C20=0),0,INDEX(Rates!$C$5:$C$19,MATCH(B20,Rates!$A$5:$A$19,0)))</f>
        <v>0</v>
      </c>
      <c r="J20" s="12" t="n">
        <f aca="false">IF(AND(D20="Y",ISNUMBER(C20)),C20*Rates!$B$22,0)</f>
        <v>0</v>
      </c>
      <c r="K20" s="12" t="n">
        <f aca="false">IF(AND(ISNUMBER(C20),E20="Buyer pays in another currency (4%)"),C20*Rates!$B$23,IF(AND(ISNUMBER(C20),E20="Other conversion (3%)"),C20*Rates!$B$24,0))</f>
        <v>0</v>
      </c>
      <c r="L20" s="12" t="n">
        <f aca="false">H20+I20+J20+K20</f>
        <v>0</v>
      </c>
      <c r="M20" s="12" t="n">
        <f aca="false">IF(ISNUMBER(C20),C20-L20,0)</f>
        <v>0</v>
      </c>
      <c r="N20" s="13" t="str">
        <f aca="false">IF(AND(ISNUMBER(C20),C20&gt;0),L20/C20,"")</f>
        <v/>
      </c>
      <c r="O20" s="12" t="n">
        <f aca="false">IF(F20="Y",L20+IF(G20="Standard dispute",Rates!$B$25,IF(G20="High-volume dispute",Rates!$B$26,IF(G20="Card chargeback",Rates!$B$27,0))),0)</f>
        <v>0</v>
      </c>
    </row>
    <row r="21" customFormat="false" ht="15" hidden="false" customHeight="false" outlineLevel="0" collapsed="false">
      <c r="A21" s="10"/>
      <c r="B21" s="10"/>
      <c r="C21" s="11"/>
      <c r="D21" s="10"/>
      <c r="E21" s="10"/>
      <c r="F21" s="10"/>
      <c r="G21" s="10"/>
      <c r="H21" s="12" t="n">
        <f aca="false">IF(OR(B21="",NOT(ISNUMBER(C21))),0,IF(ISNUMBER(INDEX(Rates!$D$5:$D$19,MATCH(B21,Rates!$A$5:$A$19,0))),MIN(C21*INDEX(Rates!$B$5:$B$19,MATCH(B21,Rates!$A$5:$A$19,0)),INDEX(Rates!$D$5:$D$19,MATCH(B21,Rates!$A$5:$A$19,0))),C21*INDEX(Rates!$B$5:$B$19,MATCH(B21,Rates!$A$5:$A$19,0))))</f>
        <v>0</v>
      </c>
      <c r="I21" s="12" t="n">
        <f aca="false">IF(OR(B21="",NOT(ISNUMBER(C21)),C21=0),0,INDEX(Rates!$C$5:$C$19,MATCH(B21,Rates!$A$5:$A$19,0)))</f>
        <v>0</v>
      </c>
      <c r="J21" s="12" t="n">
        <f aca="false">IF(AND(D21="Y",ISNUMBER(C21)),C21*Rates!$B$22,0)</f>
        <v>0</v>
      </c>
      <c r="K21" s="12" t="n">
        <f aca="false">IF(AND(ISNUMBER(C21),E21="Buyer pays in another currency (4%)"),C21*Rates!$B$23,IF(AND(ISNUMBER(C21),E21="Other conversion (3%)"),C21*Rates!$B$24,0))</f>
        <v>0</v>
      </c>
      <c r="L21" s="12" t="n">
        <f aca="false">H21+I21+J21+K21</f>
        <v>0</v>
      </c>
      <c r="M21" s="12" t="n">
        <f aca="false">IF(ISNUMBER(C21),C21-L21,0)</f>
        <v>0</v>
      </c>
      <c r="N21" s="13" t="str">
        <f aca="false">IF(AND(ISNUMBER(C21),C21&gt;0),L21/C21,"")</f>
        <v/>
      </c>
      <c r="O21" s="12" t="n">
        <f aca="false">IF(F21="Y",L21+IF(G21="Standard dispute",Rates!$B$25,IF(G21="High-volume dispute",Rates!$B$26,IF(G21="Card chargeback",Rates!$B$27,0))),0)</f>
        <v>0</v>
      </c>
    </row>
    <row r="22" customFormat="false" ht="15" hidden="false" customHeight="false" outlineLevel="0" collapsed="false">
      <c r="A22" s="10"/>
      <c r="B22" s="10"/>
      <c r="C22" s="11"/>
      <c r="D22" s="10"/>
      <c r="E22" s="10"/>
      <c r="F22" s="10"/>
      <c r="G22" s="10"/>
      <c r="H22" s="12" t="n">
        <f aca="false">IF(OR(B22="",NOT(ISNUMBER(C22))),0,IF(ISNUMBER(INDEX(Rates!$D$5:$D$19,MATCH(B22,Rates!$A$5:$A$19,0))),MIN(C22*INDEX(Rates!$B$5:$B$19,MATCH(B22,Rates!$A$5:$A$19,0)),INDEX(Rates!$D$5:$D$19,MATCH(B22,Rates!$A$5:$A$19,0))),C22*INDEX(Rates!$B$5:$B$19,MATCH(B22,Rates!$A$5:$A$19,0))))</f>
        <v>0</v>
      </c>
      <c r="I22" s="12" t="n">
        <f aca="false">IF(OR(B22="",NOT(ISNUMBER(C22)),C22=0),0,INDEX(Rates!$C$5:$C$19,MATCH(B22,Rates!$A$5:$A$19,0)))</f>
        <v>0</v>
      </c>
      <c r="J22" s="12" t="n">
        <f aca="false">IF(AND(D22="Y",ISNUMBER(C22)),C22*Rates!$B$22,0)</f>
        <v>0</v>
      </c>
      <c r="K22" s="12" t="n">
        <f aca="false">IF(AND(ISNUMBER(C22),E22="Buyer pays in another currency (4%)"),C22*Rates!$B$23,IF(AND(ISNUMBER(C22),E22="Other conversion (3%)"),C22*Rates!$B$24,0))</f>
        <v>0</v>
      </c>
      <c r="L22" s="12" t="n">
        <f aca="false">H22+I22+J22+K22</f>
        <v>0</v>
      </c>
      <c r="M22" s="12" t="n">
        <f aca="false">IF(ISNUMBER(C22),C22-L22,0)</f>
        <v>0</v>
      </c>
      <c r="N22" s="13" t="str">
        <f aca="false">IF(AND(ISNUMBER(C22),C22&gt;0),L22/C22,"")</f>
        <v/>
      </c>
      <c r="O22" s="12" t="n">
        <f aca="false">IF(F22="Y",L22+IF(G22="Standard dispute",Rates!$B$25,IF(G22="High-volume dispute",Rates!$B$26,IF(G22="Card chargeback",Rates!$B$27,0))),0)</f>
        <v>0</v>
      </c>
    </row>
    <row r="23" customFormat="false" ht="15" hidden="false" customHeight="false" outlineLevel="0" collapsed="false">
      <c r="A23" s="10"/>
      <c r="B23" s="10"/>
      <c r="C23" s="11"/>
      <c r="D23" s="10"/>
      <c r="E23" s="10"/>
      <c r="F23" s="10"/>
      <c r="G23" s="10"/>
      <c r="H23" s="12" t="n">
        <f aca="false">IF(OR(B23="",NOT(ISNUMBER(C23))),0,IF(ISNUMBER(INDEX(Rates!$D$5:$D$19,MATCH(B23,Rates!$A$5:$A$19,0))),MIN(C23*INDEX(Rates!$B$5:$B$19,MATCH(B23,Rates!$A$5:$A$19,0)),INDEX(Rates!$D$5:$D$19,MATCH(B23,Rates!$A$5:$A$19,0))),C23*INDEX(Rates!$B$5:$B$19,MATCH(B23,Rates!$A$5:$A$19,0))))</f>
        <v>0</v>
      </c>
      <c r="I23" s="12" t="n">
        <f aca="false">IF(OR(B23="",NOT(ISNUMBER(C23)),C23=0),0,INDEX(Rates!$C$5:$C$19,MATCH(B23,Rates!$A$5:$A$19,0)))</f>
        <v>0</v>
      </c>
      <c r="J23" s="12" t="n">
        <f aca="false">IF(AND(D23="Y",ISNUMBER(C23)),C23*Rates!$B$22,0)</f>
        <v>0</v>
      </c>
      <c r="K23" s="12" t="n">
        <f aca="false">IF(AND(ISNUMBER(C23),E23="Buyer pays in another currency (4%)"),C23*Rates!$B$23,IF(AND(ISNUMBER(C23),E23="Other conversion (3%)"),C23*Rates!$B$24,0))</f>
        <v>0</v>
      </c>
      <c r="L23" s="12" t="n">
        <f aca="false">H23+I23+J23+K23</f>
        <v>0</v>
      </c>
      <c r="M23" s="12" t="n">
        <f aca="false">IF(ISNUMBER(C23),C23-L23,0)</f>
        <v>0</v>
      </c>
      <c r="N23" s="13" t="str">
        <f aca="false">IF(AND(ISNUMBER(C23),C23&gt;0),L23/C23,"")</f>
        <v/>
      </c>
      <c r="O23" s="12" t="n">
        <f aca="false">IF(F23="Y",L23+IF(G23="Standard dispute",Rates!$B$25,IF(G23="High-volume dispute",Rates!$B$26,IF(G23="Card chargeback",Rates!$B$27,0))),0)</f>
        <v>0</v>
      </c>
    </row>
    <row r="24" customFormat="false" ht="15" hidden="false" customHeight="false" outlineLevel="0" collapsed="false">
      <c r="A24" s="10"/>
      <c r="B24" s="10"/>
      <c r="C24" s="11"/>
      <c r="D24" s="10"/>
      <c r="E24" s="10"/>
      <c r="F24" s="10"/>
      <c r="G24" s="10"/>
      <c r="H24" s="12" t="n">
        <f aca="false">IF(OR(B24="",NOT(ISNUMBER(C24))),0,IF(ISNUMBER(INDEX(Rates!$D$5:$D$19,MATCH(B24,Rates!$A$5:$A$19,0))),MIN(C24*INDEX(Rates!$B$5:$B$19,MATCH(B24,Rates!$A$5:$A$19,0)),INDEX(Rates!$D$5:$D$19,MATCH(B24,Rates!$A$5:$A$19,0))),C24*INDEX(Rates!$B$5:$B$19,MATCH(B24,Rates!$A$5:$A$19,0))))</f>
        <v>0</v>
      </c>
      <c r="I24" s="12" t="n">
        <f aca="false">IF(OR(B24="",NOT(ISNUMBER(C24)),C24=0),0,INDEX(Rates!$C$5:$C$19,MATCH(B24,Rates!$A$5:$A$19,0)))</f>
        <v>0</v>
      </c>
      <c r="J24" s="12" t="n">
        <f aca="false">IF(AND(D24="Y",ISNUMBER(C24)),C24*Rates!$B$22,0)</f>
        <v>0</v>
      </c>
      <c r="K24" s="12" t="n">
        <f aca="false">IF(AND(ISNUMBER(C24),E24="Buyer pays in another currency (4%)"),C24*Rates!$B$23,IF(AND(ISNUMBER(C24),E24="Other conversion (3%)"),C24*Rates!$B$24,0))</f>
        <v>0</v>
      </c>
      <c r="L24" s="12" t="n">
        <f aca="false">H24+I24+J24+K24</f>
        <v>0</v>
      </c>
      <c r="M24" s="12" t="n">
        <f aca="false">IF(ISNUMBER(C24),C24-L24,0)</f>
        <v>0</v>
      </c>
      <c r="N24" s="13" t="str">
        <f aca="false">IF(AND(ISNUMBER(C24),C24&gt;0),L24/C24,"")</f>
        <v/>
      </c>
      <c r="O24" s="12" t="n">
        <f aca="false">IF(F24="Y",L24+IF(G24="Standard dispute",Rates!$B$25,IF(G24="High-volume dispute",Rates!$B$26,IF(G24="Card chargeback",Rates!$B$27,0))),0)</f>
        <v>0</v>
      </c>
    </row>
    <row r="25" customFormat="false" ht="15" hidden="false" customHeight="false" outlineLevel="0" collapsed="false">
      <c r="A25" s="10"/>
      <c r="B25" s="10"/>
      <c r="C25" s="11"/>
      <c r="D25" s="10"/>
      <c r="E25" s="10"/>
      <c r="F25" s="10"/>
      <c r="G25" s="10"/>
      <c r="H25" s="12" t="n">
        <f aca="false">IF(OR(B25="",NOT(ISNUMBER(C25))),0,IF(ISNUMBER(INDEX(Rates!$D$5:$D$19,MATCH(B25,Rates!$A$5:$A$19,0))),MIN(C25*INDEX(Rates!$B$5:$B$19,MATCH(B25,Rates!$A$5:$A$19,0)),INDEX(Rates!$D$5:$D$19,MATCH(B25,Rates!$A$5:$A$19,0))),C25*INDEX(Rates!$B$5:$B$19,MATCH(B25,Rates!$A$5:$A$19,0))))</f>
        <v>0</v>
      </c>
      <c r="I25" s="12" t="n">
        <f aca="false">IF(OR(B25="",NOT(ISNUMBER(C25)),C25=0),0,INDEX(Rates!$C$5:$C$19,MATCH(B25,Rates!$A$5:$A$19,0)))</f>
        <v>0</v>
      </c>
      <c r="J25" s="12" t="n">
        <f aca="false">IF(AND(D25="Y",ISNUMBER(C25)),C25*Rates!$B$22,0)</f>
        <v>0</v>
      </c>
      <c r="K25" s="12" t="n">
        <f aca="false">IF(AND(ISNUMBER(C25),E25="Buyer pays in another currency (4%)"),C25*Rates!$B$23,IF(AND(ISNUMBER(C25),E25="Other conversion (3%)"),C25*Rates!$B$24,0))</f>
        <v>0</v>
      </c>
      <c r="L25" s="12" t="n">
        <f aca="false">H25+I25+J25+K25</f>
        <v>0</v>
      </c>
      <c r="M25" s="12" t="n">
        <f aca="false">IF(ISNUMBER(C25),C25-L25,0)</f>
        <v>0</v>
      </c>
      <c r="N25" s="13" t="str">
        <f aca="false">IF(AND(ISNUMBER(C25),C25&gt;0),L25/C25,"")</f>
        <v/>
      </c>
      <c r="O25" s="12" t="n">
        <f aca="false">IF(F25="Y",L25+IF(G25="Standard dispute",Rates!$B$25,IF(G25="High-volume dispute",Rates!$B$26,IF(G25="Card chargeback",Rates!$B$27,0))),0)</f>
        <v>0</v>
      </c>
    </row>
    <row r="26" customFormat="false" ht="15" hidden="false" customHeight="false" outlineLevel="0" collapsed="false">
      <c r="A26" s="10"/>
      <c r="B26" s="10"/>
      <c r="C26" s="11"/>
      <c r="D26" s="10"/>
      <c r="E26" s="10"/>
      <c r="F26" s="10"/>
      <c r="G26" s="10"/>
      <c r="H26" s="12" t="n">
        <f aca="false">IF(OR(B26="",NOT(ISNUMBER(C26))),0,IF(ISNUMBER(INDEX(Rates!$D$5:$D$19,MATCH(B26,Rates!$A$5:$A$19,0))),MIN(C26*INDEX(Rates!$B$5:$B$19,MATCH(B26,Rates!$A$5:$A$19,0)),INDEX(Rates!$D$5:$D$19,MATCH(B26,Rates!$A$5:$A$19,0))),C26*INDEX(Rates!$B$5:$B$19,MATCH(B26,Rates!$A$5:$A$19,0))))</f>
        <v>0</v>
      </c>
      <c r="I26" s="12" t="n">
        <f aca="false">IF(OR(B26="",NOT(ISNUMBER(C26)),C26=0),0,INDEX(Rates!$C$5:$C$19,MATCH(B26,Rates!$A$5:$A$19,0)))</f>
        <v>0</v>
      </c>
      <c r="J26" s="12" t="n">
        <f aca="false">IF(AND(D26="Y",ISNUMBER(C26)),C26*Rates!$B$22,0)</f>
        <v>0</v>
      </c>
      <c r="K26" s="12" t="n">
        <f aca="false">IF(AND(ISNUMBER(C26),E26="Buyer pays in another currency (4%)"),C26*Rates!$B$23,IF(AND(ISNUMBER(C26),E26="Other conversion (3%)"),C26*Rates!$B$24,0))</f>
        <v>0</v>
      </c>
      <c r="L26" s="12" t="n">
        <f aca="false">H26+I26+J26+K26</f>
        <v>0</v>
      </c>
      <c r="M26" s="12" t="n">
        <f aca="false">IF(ISNUMBER(C26),C26-L26,0)</f>
        <v>0</v>
      </c>
      <c r="N26" s="13" t="str">
        <f aca="false">IF(AND(ISNUMBER(C26),C26&gt;0),L26/C26,"")</f>
        <v/>
      </c>
      <c r="O26" s="12" t="n">
        <f aca="false">IF(F26="Y",L26+IF(G26="Standard dispute",Rates!$B$25,IF(G26="High-volume dispute",Rates!$B$26,IF(G26="Card chargeback",Rates!$B$27,0))),0)</f>
        <v>0</v>
      </c>
    </row>
    <row r="27" customFormat="false" ht="15" hidden="false" customHeight="false" outlineLevel="0" collapsed="false">
      <c r="A27" s="10"/>
      <c r="B27" s="10"/>
      <c r="C27" s="11"/>
      <c r="D27" s="10"/>
      <c r="E27" s="10"/>
      <c r="F27" s="10"/>
      <c r="G27" s="10"/>
      <c r="H27" s="12" t="n">
        <f aca="false">IF(OR(B27="",NOT(ISNUMBER(C27))),0,IF(ISNUMBER(INDEX(Rates!$D$5:$D$19,MATCH(B27,Rates!$A$5:$A$19,0))),MIN(C27*INDEX(Rates!$B$5:$B$19,MATCH(B27,Rates!$A$5:$A$19,0)),INDEX(Rates!$D$5:$D$19,MATCH(B27,Rates!$A$5:$A$19,0))),C27*INDEX(Rates!$B$5:$B$19,MATCH(B27,Rates!$A$5:$A$19,0))))</f>
        <v>0</v>
      </c>
      <c r="I27" s="12" t="n">
        <f aca="false">IF(OR(B27="",NOT(ISNUMBER(C27)),C27=0),0,INDEX(Rates!$C$5:$C$19,MATCH(B27,Rates!$A$5:$A$19,0)))</f>
        <v>0</v>
      </c>
      <c r="J27" s="12" t="n">
        <f aca="false">IF(AND(D27="Y",ISNUMBER(C27)),C27*Rates!$B$22,0)</f>
        <v>0</v>
      </c>
      <c r="K27" s="12" t="n">
        <f aca="false">IF(AND(ISNUMBER(C27),E27="Buyer pays in another currency (4%)"),C27*Rates!$B$23,IF(AND(ISNUMBER(C27),E27="Other conversion (3%)"),C27*Rates!$B$24,0))</f>
        <v>0</v>
      </c>
      <c r="L27" s="12" t="n">
        <f aca="false">H27+I27+J27+K27</f>
        <v>0</v>
      </c>
      <c r="M27" s="12" t="n">
        <f aca="false">IF(ISNUMBER(C27),C27-L27,0)</f>
        <v>0</v>
      </c>
      <c r="N27" s="13" t="str">
        <f aca="false">IF(AND(ISNUMBER(C27),C27&gt;0),L27/C27,"")</f>
        <v/>
      </c>
      <c r="O27" s="12" t="n">
        <f aca="false">IF(F27="Y",L27+IF(G27="Standard dispute",Rates!$B$25,IF(G27="High-volume dispute",Rates!$B$26,IF(G27="Card chargeback",Rates!$B$27,0))),0)</f>
        <v>0</v>
      </c>
    </row>
    <row r="28" customFormat="false" ht="15" hidden="false" customHeight="false" outlineLevel="0" collapsed="false">
      <c r="A28" s="10"/>
      <c r="B28" s="10"/>
      <c r="C28" s="11"/>
      <c r="D28" s="10"/>
      <c r="E28" s="10"/>
      <c r="F28" s="10"/>
      <c r="G28" s="10"/>
      <c r="H28" s="12" t="n">
        <f aca="false">IF(OR(B28="",NOT(ISNUMBER(C28))),0,IF(ISNUMBER(INDEX(Rates!$D$5:$D$19,MATCH(B28,Rates!$A$5:$A$19,0))),MIN(C28*INDEX(Rates!$B$5:$B$19,MATCH(B28,Rates!$A$5:$A$19,0)),INDEX(Rates!$D$5:$D$19,MATCH(B28,Rates!$A$5:$A$19,0))),C28*INDEX(Rates!$B$5:$B$19,MATCH(B28,Rates!$A$5:$A$19,0))))</f>
        <v>0</v>
      </c>
      <c r="I28" s="12" t="n">
        <f aca="false">IF(OR(B28="",NOT(ISNUMBER(C28)),C28=0),0,INDEX(Rates!$C$5:$C$19,MATCH(B28,Rates!$A$5:$A$19,0)))</f>
        <v>0</v>
      </c>
      <c r="J28" s="12" t="n">
        <f aca="false">IF(AND(D28="Y",ISNUMBER(C28)),C28*Rates!$B$22,0)</f>
        <v>0</v>
      </c>
      <c r="K28" s="12" t="n">
        <f aca="false">IF(AND(ISNUMBER(C28),E28="Buyer pays in another currency (4%)"),C28*Rates!$B$23,IF(AND(ISNUMBER(C28),E28="Other conversion (3%)"),C28*Rates!$B$24,0))</f>
        <v>0</v>
      </c>
      <c r="L28" s="12" t="n">
        <f aca="false">H28+I28+J28+K28</f>
        <v>0</v>
      </c>
      <c r="M28" s="12" t="n">
        <f aca="false">IF(ISNUMBER(C28),C28-L28,0)</f>
        <v>0</v>
      </c>
      <c r="N28" s="13" t="str">
        <f aca="false">IF(AND(ISNUMBER(C28),C28&gt;0),L28/C28,"")</f>
        <v/>
      </c>
      <c r="O28" s="12" t="n">
        <f aca="false">IF(F28="Y",L28+IF(G28="Standard dispute",Rates!$B$25,IF(G28="High-volume dispute",Rates!$B$26,IF(G28="Card chargeback",Rates!$B$27,0))),0)</f>
        <v>0</v>
      </c>
    </row>
    <row r="29" customFormat="false" ht="15" hidden="false" customHeight="false" outlineLevel="0" collapsed="false">
      <c r="A29" s="10"/>
      <c r="B29" s="10"/>
      <c r="C29" s="11"/>
      <c r="D29" s="10"/>
      <c r="E29" s="10"/>
      <c r="F29" s="10"/>
      <c r="G29" s="10"/>
      <c r="H29" s="12" t="n">
        <f aca="false">IF(OR(B29="",NOT(ISNUMBER(C29))),0,IF(ISNUMBER(INDEX(Rates!$D$5:$D$19,MATCH(B29,Rates!$A$5:$A$19,0))),MIN(C29*INDEX(Rates!$B$5:$B$19,MATCH(B29,Rates!$A$5:$A$19,0)),INDEX(Rates!$D$5:$D$19,MATCH(B29,Rates!$A$5:$A$19,0))),C29*INDEX(Rates!$B$5:$B$19,MATCH(B29,Rates!$A$5:$A$19,0))))</f>
        <v>0</v>
      </c>
      <c r="I29" s="12" t="n">
        <f aca="false">IF(OR(B29="",NOT(ISNUMBER(C29)),C29=0),0,INDEX(Rates!$C$5:$C$19,MATCH(B29,Rates!$A$5:$A$19,0)))</f>
        <v>0</v>
      </c>
      <c r="J29" s="12" t="n">
        <f aca="false">IF(AND(D29="Y",ISNUMBER(C29)),C29*Rates!$B$22,0)</f>
        <v>0</v>
      </c>
      <c r="K29" s="12" t="n">
        <f aca="false">IF(AND(ISNUMBER(C29),E29="Buyer pays in another currency (4%)"),C29*Rates!$B$23,IF(AND(ISNUMBER(C29),E29="Other conversion (3%)"),C29*Rates!$B$24,0))</f>
        <v>0</v>
      </c>
      <c r="L29" s="12" t="n">
        <f aca="false">H29+I29+J29+K29</f>
        <v>0</v>
      </c>
      <c r="M29" s="12" t="n">
        <f aca="false">IF(ISNUMBER(C29),C29-L29,0)</f>
        <v>0</v>
      </c>
      <c r="N29" s="13" t="str">
        <f aca="false">IF(AND(ISNUMBER(C29),C29&gt;0),L29/C29,"")</f>
        <v/>
      </c>
      <c r="O29" s="12" t="n">
        <f aca="false">IF(F29="Y",L29+IF(G29="Standard dispute",Rates!$B$25,IF(G29="High-volume dispute",Rates!$B$26,IF(G29="Card chargeback",Rates!$B$27,0))),0)</f>
        <v>0</v>
      </c>
    </row>
    <row r="30" customFormat="false" ht="15" hidden="false" customHeight="false" outlineLevel="0" collapsed="false">
      <c r="A30" s="10"/>
      <c r="B30" s="10"/>
      <c r="C30" s="11"/>
      <c r="D30" s="10"/>
      <c r="E30" s="10"/>
      <c r="F30" s="10"/>
      <c r="G30" s="10"/>
      <c r="H30" s="12" t="n">
        <f aca="false">IF(OR(B30="",NOT(ISNUMBER(C30))),0,IF(ISNUMBER(INDEX(Rates!$D$5:$D$19,MATCH(B30,Rates!$A$5:$A$19,0))),MIN(C30*INDEX(Rates!$B$5:$B$19,MATCH(B30,Rates!$A$5:$A$19,0)),INDEX(Rates!$D$5:$D$19,MATCH(B30,Rates!$A$5:$A$19,0))),C30*INDEX(Rates!$B$5:$B$19,MATCH(B30,Rates!$A$5:$A$19,0))))</f>
        <v>0</v>
      </c>
      <c r="I30" s="12" t="n">
        <f aca="false">IF(OR(B30="",NOT(ISNUMBER(C30)),C30=0),0,INDEX(Rates!$C$5:$C$19,MATCH(B30,Rates!$A$5:$A$19,0)))</f>
        <v>0</v>
      </c>
      <c r="J30" s="12" t="n">
        <f aca="false">IF(AND(D30="Y",ISNUMBER(C30)),C30*Rates!$B$22,0)</f>
        <v>0</v>
      </c>
      <c r="K30" s="12" t="n">
        <f aca="false">IF(AND(ISNUMBER(C30),E30="Buyer pays in another currency (4%)"),C30*Rates!$B$23,IF(AND(ISNUMBER(C30),E30="Other conversion (3%)"),C30*Rates!$B$24,0))</f>
        <v>0</v>
      </c>
      <c r="L30" s="12" t="n">
        <f aca="false">H30+I30+J30+K30</f>
        <v>0</v>
      </c>
      <c r="M30" s="12" t="n">
        <f aca="false">IF(ISNUMBER(C30),C30-L30,0)</f>
        <v>0</v>
      </c>
      <c r="N30" s="13" t="str">
        <f aca="false">IF(AND(ISNUMBER(C30),C30&gt;0),L30/C30,"")</f>
        <v/>
      </c>
      <c r="O30" s="12" t="n">
        <f aca="false">IF(F30="Y",L30+IF(G30="Standard dispute",Rates!$B$25,IF(G30="High-volume dispute",Rates!$B$26,IF(G30="Card chargeback",Rates!$B$27,0))),0)</f>
        <v>0</v>
      </c>
    </row>
    <row r="31" customFormat="false" ht="15" hidden="false" customHeight="false" outlineLevel="0" collapsed="false">
      <c r="A31" s="10"/>
      <c r="B31" s="10"/>
      <c r="C31" s="11"/>
      <c r="D31" s="10"/>
      <c r="E31" s="10"/>
      <c r="F31" s="10"/>
      <c r="G31" s="10"/>
      <c r="H31" s="12" t="n">
        <f aca="false">IF(OR(B31="",NOT(ISNUMBER(C31))),0,IF(ISNUMBER(INDEX(Rates!$D$5:$D$19,MATCH(B31,Rates!$A$5:$A$19,0))),MIN(C31*INDEX(Rates!$B$5:$B$19,MATCH(B31,Rates!$A$5:$A$19,0)),INDEX(Rates!$D$5:$D$19,MATCH(B31,Rates!$A$5:$A$19,0))),C31*INDEX(Rates!$B$5:$B$19,MATCH(B31,Rates!$A$5:$A$19,0))))</f>
        <v>0</v>
      </c>
      <c r="I31" s="12" t="n">
        <f aca="false">IF(OR(B31="",NOT(ISNUMBER(C31)),C31=0),0,INDEX(Rates!$C$5:$C$19,MATCH(B31,Rates!$A$5:$A$19,0)))</f>
        <v>0</v>
      </c>
      <c r="J31" s="12" t="n">
        <f aca="false">IF(AND(D31="Y",ISNUMBER(C31)),C31*Rates!$B$22,0)</f>
        <v>0</v>
      </c>
      <c r="K31" s="12" t="n">
        <f aca="false">IF(AND(ISNUMBER(C31),E31="Buyer pays in another currency (4%)"),C31*Rates!$B$23,IF(AND(ISNUMBER(C31),E31="Other conversion (3%)"),C31*Rates!$B$24,0))</f>
        <v>0</v>
      </c>
      <c r="L31" s="12" t="n">
        <f aca="false">H31+I31+J31+K31</f>
        <v>0</v>
      </c>
      <c r="M31" s="12" t="n">
        <f aca="false">IF(ISNUMBER(C31),C31-L31,0)</f>
        <v>0</v>
      </c>
      <c r="N31" s="13" t="str">
        <f aca="false">IF(AND(ISNUMBER(C31),C31&gt;0),L31/C31,"")</f>
        <v/>
      </c>
      <c r="O31" s="12" t="n">
        <f aca="false">IF(F31="Y",L31+IF(G31="Standard dispute",Rates!$B$25,IF(G31="High-volume dispute",Rates!$B$26,IF(G31="Card chargeback",Rates!$B$27,0))),0)</f>
        <v>0</v>
      </c>
    </row>
    <row r="32" customFormat="false" ht="15" hidden="false" customHeight="false" outlineLevel="0" collapsed="false">
      <c r="A32" s="10"/>
      <c r="B32" s="10"/>
      <c r="C32" s="11"/>
      <c r="D32" s="10"/>
      <c r="E32" s="10"/>
      <c r="F32" s="10"/>
      <c r="G32" s="10"/>
      <c r="H32" s="12" t="n">
        <f aca="false">IF(OR(B32="",NOT(ISNUMBER(C32))),0,IF(ISNUMBER(INDEX(Rates!$D$5:$D$19,MATCH(B32,Rates!$A$5:$A$19,0))),MIN(C32*INDEX(Rates!$B$5:$B$19,MATCH(B32,Rates!$A$5:$A$19,0)),INDEX(Rates!$D$5:$D$19,MATCH(B32,Rates!$A$5:$A$19,0))),C32*INDEX(Rates!$B$5:$B$19,MATCH(B32,Rates!$A$5:$A$19,0))))</f>
        <v>0</v>
      </c>
      <c r="I32" s="12" t="n">
        <f aca="false">IF(OR(B32="",NOT(ISNUMBER(C32)),C32=0),0,INDEX(Rates!$C$5:$C$19,MATCH(B32,Rates!$A$5:$A$19,0)))</f>
        <v>0</v>
      </c>
      <c r="J32" s="12" t="n">
        <f aca="false">IF(AND(D32="Y",ISNUMBER(C32)),C32*Rates!$B$22,0)</f>
        <v>0</v>
      </c>
      <c r="K32" s="12" t="n">
        <f aca="false">IF(AND(ISNUMBER(C32),E32="Buyer pays in another currency (4%)"),C32*Rates!$B$23,IF(AND(ISNUMBER(C32),E32="Other conversion (3%)"),C32*Rates!$B$24,0))</f>
        <v>0</v>
      </c>
      <c r="L32" s="12" t="n">
        <f aca="false">H32+I32+J32+K32</f>
        <v>0</v>
      </c>
      <c r="M32" s="12" t="n">
        <f aca="false">IF(ISNUMBER(C32),C32-L32,0)</f>
        <v>0</v>
      </c>
      <c r="N32" s="13" t="str">
        <f aca="false">IF(AND(ISNUMBER(C32),C32&gt;0),L32/C32,"")</f>
        <v/>
      </c>
      <c r="O32" s="12" t="n">
        <f aca="false">IF(F32="Y",L32+IF(G32="Standard dispute",Rates!$B$25,IF(G32="High-volume dispute",Rates!$B$26,IF(G32="Card chargeback",Rates!$B$27,0))),0)</f>
        <v>0</v>
      </c>
    </row>
    <row r="33" customFormat="false" ht="15" hidden="false" customHeight="false" outlineLevel="0" collapsed="false">
      <c r="A33" s="10"/>
      <c r="B33" s="10"/>
      <c r="C33" s="11"/>
      <c r="D33" s="10"/>
      <c r="E33" s="10"/>
      <c r="F33" s="10"/>
      <c r="G33" s="10"/>
      <c r="H33" s="12" t="n">
        <f aca="false">IF(OR(B33="",NOT(ISNUMBER(C33))),0,IF(ISNUMBER(INDEX(Rates!$D$5:$D$19,MATCH(B33,Rates!$A$5:$A$19,0))),MIN(C33*INDEX(Rates!$B$5:$B$19,MATCH(B33,Rates!$A$5:$A$19,0)),INDEX(Rates!$D$5:$D$19,MATCH(B33,Rates!$A$5:$A$19,0))),C33*INDEX(Rates!$B$5:$B$19,MATCH(B33,Rates!$A$5:$A$19,0))))</f>
        <v>0</v>
      </c>
      <c r="I33" s="12" t="n">
        <f aca="false">IF(OR(B33="",NOT(ISNUMBER(C33)),C33=0),0,INDEX(Rates!$C$5:$C$19,MATCH(B33,Rates!$A$5:$A$19,0)))</f>
        <v>0</v>
      </c>
      <c r="J33" s="12" t="n">
        <f aca="false">IF(AND(D33="Y",ISNUMBER(C33)),C33*Rates!$B$22,0)</f>
        <v>0</v>
      </c>
      <c r="K33" s="12" t="n">
        <f aca="false">IF(AND(ISNUMBER(C33),E33="Buyer pays in another currency (4%)"),C33*Rates!$B$23,IF(AND(ISNUMBER(C33),E33="Other conversion (3%)"),C33*Rates!$B$24,0))</f>
        <v>0</v>
      </c>
      <c r="L33" s="12" t="n">
        <f aca="false">H33+I33+J33+K33</f>
        <v>0</v>
      </c>
      <c r="M33" s="12" t="n">
        <f aca="false">IF(ISNUMBER(C33),C33-L33,0)</f>
        <v>0</v>
      </c>
      <c r="N33" s="13" t="str">
        <f aca="false">IF(AND(ISNUMBER(C33),C33&gt;0),L33/C33,"")</f>
        <v/>
      </c>
      <c r="O33" s="12" t="n">
        <f aca="false">IF(F33="Y",L33+IF(G33="Standard dispute",Rates!$B$25,IF(G33="High-volume dispute",Rates!$B$26,IF(G33="Card chargeback",Rates!$B$27,0))),0)</f>
        <v>0</v>
      </c>
    </row>
    <row r="34" customFormat="false" ht="15" hidden="false" customHeight="false" outlineLevel="0" collapsed="false">
      <c r="A34" s="10"/>
      <c r="B34" s="10"/>
      <c r="C34" s="11"/>
      <c r="D34" s="10"/>
      <c r="E34" s="10"/>
      <c r="F34" s="10"/>
      <c r="G34" s="10"/>
      <c r="H34" s="12" t="n">
        <f aca="false">IF(OR(B34="",NOT(ISNUMBER(C34))),0,IF(ISNUMBER(INDEX(Rates!$D$5:$D$19,MATCH(B34,Rates!$A$5:$A$19,0))),MIN(C34*INDEX(Rates!$B$5:$B$19,MATCH(B34,Rates!$A$5:$A$19,0)),INDEX(Rates!$D$5:$D$19,MATCH(B34,Rates!$A$5:$A$19,0))),C34*INDEX(Rates!$B$5:$B$19,MATCH(B34,Rates!$A$5:$A$19,0))))</f>
        <v>0</v>
      </c>
      <c r="I34" s="12" t="n">
        <f aca="false">IF(OR(B34="",NOT(ISNUMBER(C34)),C34=0),0,INDEX(Rates!$C$5:$C$19,MATCH(B34,Rates!$A$5:$A$19,0)))</f>
        <v>0</v>
      </c>
      <c r="J34" s="12" t="n">
        <f aca="false">IF(AND(D34="Y",ISNUMBER(C34)),C34*Rates!$B$22,0)</f>
        <v>0</v>
      </c>
      <c r="K34" s="12" t="n">
        <f aca="false">IF(AND(ISNUMBER(C34),E34="Buyer pays in another currency (4%)"),C34*Rates!$B$23,IF(AND(ISNUMBER(C34),E34="Other conversion (3%)"),C34*Rates!$B$24,0))</f>
        <v>0</v>
      </c>
      <c r="L34" s="12" t="n">
        <f aca="false">H34+I34+J34+K34</f>
        <v>0</v>
      </c>
      <c r="M34" s="12" t="n">
        <f aca="false">IF(ISNUMBER(C34),C34-L34,0)</f>
        <v>0</v>
      </c>
      <c r="N34" s="13" t="str">
        <f aca="false">IF(AND(ISNUMBER(C34),C34&gt;0),L34/C34,"")</f>
        <v/>
      </c>
      <c r="O34" s="12" t="n">
        <f aca="false">IF(F34="Y",L34+IF(G34="Standard dispute",Rates!$B$25,IF(G34="High-volume dispute",Rates!$B$26,IF(G34="Card chargeback",Rates!$B$27,0))),0)</f>
        <v>0</v>
      </c>
    </row>
    <row r="35" customFormat="false" ht="15" hidden="false" customHeight="false" outlineLevel="0" collapsed="false">
      <c r="A35" s="10"/>
      <c r="B35" s="10"/>
      <c r="C35" s="11"/>
      <c r="D35" s="10"/>
      <c r="E35" s="10"/>
      <c r="F35" s="10"/>
      <c r="G35" s="10"/>
      <c r="H35" s="12" t="n">
        <f aca="false">IF(OR(B35="",NOT(ISNUMBER(C35))),0,IF(ISNUMBER(INDEX(Rates!$D$5:$D$19,MATCH(B35,Rates!$A$5:$A$19,0))),MIN(C35*INDEX(Rates!$B$5:$B$19,MATCH(B35,Rates!$A$5:$A$19,0)),INDEX(Rates!$D$5:$D$19,MATCH(B35,Rates!$A$5:$A$19,0))),C35*INDEX(Rates!$B$5:$B$19,MATCH(B35,Rates!$A$5:$A$19,0))))</f>
        <v>0</v>
      </c>
      <c r="I35" s="12" t="n">
        <f aca="false">IF(OR(B35="",NOT(ISNUMBER(C35)),C35=0),0,INDEX(Rates!$C$5:$C$19,MATCH(B35,Rates!$A$5:$A$19,0)))</f>
        <v>0</v>
      </c>
      <c r="J35" s="12" t="n">
        <f aca="false">IF(AND(D35="Y",ISNUMBER(C35)),C35*Rates!$B$22,0)</f>
        <v>0</v>
      </c>
      <c r="K35" s="12" t="n">
        <f aca="false">IF(AND(ISNUMBER(C35),E35="Buyer pays in another currency (4%)"),C35*Rates!$B$23,IF(AND(ISNUMBER(C35),E35="Other conversion (3%)"),C35*Rates!$B$24,0))</f>
        <v>0</v>
      </c>
      <c r="L35" s="12" t="n">
        <f aca="false">H35+I35+J35+K35</f>
        <v>0</v>
      </c>
      <c r="M35" s="12" t="n">
        <f aca="false">IF(ISNUMBER(C35),C35-L35,0)</f>
        <v>0</v>
      </c>
      <c r="N35" s="13" t="str">
        <f aca="false">IF(AND(ISNUMBER(C35),C35&gt;0),L35/C35,"")</f>
        <v/>
      </c>
      <c r="O35" s="12" t="n">
        <f aca="false">IF(F35="Y",L35+IF(G35="Standard dispute",Rates!$B$25,IF(G35="High-volume dispute",Rates!$B$26,IF(G35="Card chargeback",Rates!$B$27,0))),0)</f>
        <v>0</v>
      </c>
    </row>
    <row r="36" customFormat="false" ht="15" hidden="false" customHeight="false" outlineLevel="0" collapsed="false">
      <c r="A36" s="10"/>
      <c r="B36" s="10"/>
      <c r="C36" s="11"/>
      <c r="D36" s="10"/>
      <c r="E36" s="10"/>
      <c r="F36" s="10"/>
      <c r="G36" s="10"/>
      <c r="H36" s="12" t="n">
        <f aca="false">IF(OR(B36="",NOT(ISNUMBER(C36))),0,IF(ISNUMBER(INDEX(Rates!$D$5:$D$19,MATCH(B36,Rates!$A$5:$A$19,0))),MIN(C36*INDEX(Rates!$B$5:$B$19,MATCH(B36,Rates!$A$5:$A$19,0)),INDEX(Rates!$D$5:$D$19,MATCH(B36,Rates!$A$5:$A$19,0))),C36*INDEX(Rates!$B$5:$B$19,MATCH(B36,Rates!$A$5:$A$19,0))))</f>
        <v>0</v>
      </c>
      <c r="I36" s="12" t="n">
        <f aca="false">IF(OR(B36="",NOT(ISNUMBER(C36)),C36=0),0,INDEX(Rates!$C$5:$C$19,MATCH(B36,Rates!$A$5:$A$19,0)))</f>
        <v>0</v>
      </c>
      <c r="J36" s="12" t="n">
        <f aca="false">IF(AND(D36="Y",ISNUMBER(C36)),C36*Rates!$B$22,0)</f>
        <v>0</v>
      </c>
      <c r="K36" s="12" t="n">
        <f aca="false">IF(AND(ISNUMBER(C36),E36="Buyer pays in another currency (4%)"),C36*Rates!$B$23,IF(AND(ISNUMBER(C36),E36="Other conversion (3%)"),C36*Rates!$B$24,0))</f>
        <v>0</v>
      </c>
      <c r="L36" s="12" t="n">
        <f aca="false">H36+I36+J36+K36</f>
        <v>0</v>
      </c>
      <c r="M36" s="12" t="n">
        <f aca="false">IF(ISNUMBER(C36),C36-L36,0)</f>
        <v>0</v>
      </c>
      <c r="N36" s="13" t="str">
        <f aca="false">IF(AND(ISNUMBER(C36),C36&gt;0),L36/C36,"")</f>
        <v/>
      </c>
      <c r="O36" s="12" t="n">
        <f aca="false">IF(F36="Y",L36+IF(G36="Standard dispute",Rates!$B$25,IF(G36="High-volume dispute",Rates!$B$26,IF(G36="Card chargeback",Rates!$B$27,0))),0)</f>
        <v>0</v>
      </c>
    </row>
    <row r="37" customFormat="false" ht="15" hidden="false" customHeight="false" outlineLevel="0" collapsed="false">
      <c r="A37" s="10"/>
      <c r="B37" s="10"/>
      <c r="C37" s="11"/>
      <c r="D37" s="10"/>
      <c r="E37" s="10"/>
      <c r="F37" s="10"/>
      <c r="G37" s="10"/>
      <c r="H37" s="12" t="n">
        <f aca="false">IF(OR(B37="",NOT(ISNUMBER(C37))),0,IF(ISNUMBER(INDEX(Rates!$D$5:$D$19,MATCH(B37,Rates!$A$5:$A$19,0))),MIN(C37*INDEX(Rates!$B$5:$B$19,MATCH(B37,Rates!$A$5:$A$19,0)),INDEX(Rates!$D$5:$D$19,MATCH(B37,Rates!$A$5:$A$19,0))),C37*INDEX(Rates!$B$5:$B$19,MATCH(B37,Rates!$A$5:$A$19,0))))</f>
        <v>0</v>
      </c>
      <c r="I37" s="12" t="n">
        <f aca="false">IF(OR(B37="",NOT(ISNUMBER(C37)),C37=0),0,INDEX(Rates!$C$5:$C$19,MATCH(B37,Rates!$A$5:$A$19,0)))</f>
        <v>0</v>
      </c>
      <c r="J37" s="12" t="n">
        <f aca="false">IF(AND(D37="Y",ISNUMBER(C37)),C37*Rates!$B$22,0)</f>
        <v>0</v>
      </c>
      <c r="K37" s="12" t="n">
        <f aca="false">IF(AND(ISNUMBER(C37),E37="Buyer pays in another currency (4%)"),C37*Rates!$B$23,IF(AND(ISNUMBER(C37),E37="Other conversion (3%)"),C37*Rates!$B$24,0))</f>
        <v>0</v>
      </c>
      <c r="L37" s="12" t="n">
        <f aca="false">H37+I37+J37+K37</f>
        <v>0</v>
      </c>
      <c r="M37" s="12" t="n">
        <f aca="false">IF(ISNUMBER(C37),C37-L37,0)</f>
        <v>0</v>
      </c>
      <c r="N37" s="13" t="str">
        <f aca="false">IF(AND(ISNUMBER(C37),C37&gt;0),L37/C37,"")</f>
        <v/>
      </c>
      <c r="O37" s="12" t="n">
        <f aca="false">IF(F37="Y",L37+IF(G37="Standard dispute",Rates!$B$25,IF(G37="High-volume dispute",Rates!$B$26,IF(G37="Card chargeback",Rates!$B$27,0))),0)</f>
        <v>0</v>
      </c>
    </row>
    <row r="38" customFormat="false" ht="15" hidden="false" customHeight="false" outlineLevel="0" collapsed="false">
      <c r="A38" s="10"/>
      <c r="B38" s="10"/>
      <c r="C38" s="11"/>
      <c r="D38" s="10"/>
      <c r="E38" s="10"/>
      <c r="F38" s="10"/>
      <c r="G38" s="10"/>
      <c r="H38" s="12" t="n">
        <f aca="false">IF(OR(B38="",NOT(ISNUMBER(C38))),0,IF(ISNUMBER(INDEX(Rates!$D$5:$D$19,MATCH(B38,Rates!$A$5:$A$19,0))),MIN(C38*INDEX(Rates!$B$5:$B$19,MATCH(B38,Rates!$A$5:$A$19,0)),INDEX(Rates!$D$5:$D$19,MATCH(B38,Rates!$A$5:$A$19,0))),C38*INDEX(Rates!$B$5:$B$19,MATCH(B38,Rates!$A$5:$A$19,0))))</f>
        <v>0</v>
      </c>
      <c r="I38" s="12" t="n">
        <f aca="false">IF(OR(B38="",NOT(ISNUMBER(C38)),C38=0),0,INDEX(Rates!$C$5:$C$19,MATCH(B38,Rates!$A$5:$A$19,0)))</f>
        <v>0</v>
      </c>
      <c r="J38" s="12" t="n">
        <f aca="false">IF(AND(D38="Y",ISNUMBER(C38)),C38*Rates!$B$22,0)</f>
        <v>0</v>
      </c>
      <c r="K38" s="12" t="n">
        <f aca="false">IF(AND(ISNUMBER(C38),E38="Buyer pays in another currency (4%)"),C38*Rates!$B$23,IF(AND(ISNUMBER(C38),E38="Other conversion (3%)"),C38*Rates!$B$24,0))</f>
        <v>0</v>
      </c>
      <c r="L38" s="12" t="n">
        <f aca="false">H38+I38+J38+K38</f>
        <v>0</v>
      </c>
      <c r="M38" s="12" t="n">
        <f aca="false">IF(ISNUMBER(C38),C38-L38,0)</f>
        <v>0</v>
      </c>
      <c r="N38" s="13" t="str">
        <f aca="false">IF(AND(ISNUMBER(C38),C38&gt;0),L38/C38,"")</f>
        <v/>
      </c>
      <c r="O38" s="12" t="n">
        <f aca="false">IF(F38="Y",L38+IF(G38="Standard dispute",Rates!$B$25,IF(G38="High-volume dispute",Rates!$B$26,IF(G38="Card chargeback",Rates!$B$27,0))),0)</f>
        <v>0</v>
      </c>
    </row>
    <row r="39" customFormat="false" ht="15" hidden="false" customHeight="false" outlineLevel="0" collapsed="false">
      <c r="A39" s="10"/>
      <c r="B39" s="10"/>
      <c r="C39" s="11"/>
      <c r="D39" s="10"/>
      <c r="E39" s="10"/>
      <c r="F39" s="10"/>
      <c r="G39" s="10"/>
      <c r="H39" s="12" t="n">
        <f aca="false">IF(OR(B39="",NOT(ISNUMBER(C39))),0,IF(ISNUMBER(INDEX(Rates!$D$5:$D$19,MATCH(B39,Rates!$A$5:$A$19,0))),MIN(C39*INDEX(Rates!$B$5:$B$19,MATCH(B39,Rates!$A$5:$A$19,0)),INDEX(Rates!$D$5:$D$19,MATCH(B39,Rates!$A$5:$A$19,0))),C39*INDEX(Rates!$B$5:$B$19,MATCH(B39,Rates!$A$5:$A$19,0))))</f>
        <v>0</v>
      </c>
      <c r="I39" s="12" t="n">
        <f aca="false">IF(OR(B39="",NOT(ISNUMBER(C39)),C39=0),0,INDEX(Rates!$C$5:$C$19,MATCH(B39,Rates!$A$5:$A$19,0)))</f>
        <v>0</v>
      </c>
      <c r="J39" s="12" t="n">
        <f aca="false">IF(AND(D39="Y",ISNUMBER(C39)),C39*Rates!$B$22,0)</f>
        <v>0</v>
      </c>
      <c r="K39" s="12" t="n">
        <f aca="false">IF(AND(ISNUMBER(C39),E39="Buyer pays in another currency (4%)"),C39*Rates!$B$23,IF(AND(ISNUMBER(C39),E39="Other conversion (3%)"),C39*Rates!$B$24,0))</f>
        <v>0</v>
      </c>
      <c r="L39" s="12" t="n">
        <f aca="false">H39+I39+J39+K39</f>
        <v>0</v>
      </c>
      <c r="M39" s="12" t="n">
        <f aca="false">IF(ISNUMBER(C39),C39-L39,0)</f>
        <v>0</v>
      </c>
      <c r="N39" s="13" t="str">
        <f aca="false">IF(AND(ISNUMBER(C39),C39&gt;0),L39/C39,"")</f>
        <v/>
      </c>
      <c r="O39" s="12" t="n">
        <f aca="false">IF(F39="Y",L39+IF(G39="Standard dispute",Rates!$B$25,IF(G39="High-volume dispute",Rates!$B$26,IF(G39="Card chargeback",Rates!$B$27,0))),0)</f>
        <v>0</v>
      </c>
    </row>
    <row r="40" customFormat="false" ht="15" hidden="false" customHeight="false" outlineLevel="0" collapsed="false">
      <c r="A40" s="10"/>
      <c r="B40" s="10"/>
      <c r="C40" s="11"/>
      <c r="D40" s="10"/>
      <c r="E40" s="10"/>
      <c r="F40" s="10"/>
      <c r="G40" s="10"/>
      <c r="H40" s="12" t="n">
        <f aca="false">IF(OR(B40="",NOT(ISNUMBER(C40))),0,IF(ISNUMBER(INDEX(Rates!$D$5:$D$19,MATCH(B40,Rates!$A$5:$A$19,0))),MIN(C40*INDEX(Rates!$B$5:$B$19,MATCH(B40,Rates!$A$5:$A$19,0)),INDEX(Rates!$D$5:$D$19,MATCH(B40,Rates!$A$5:$A$19,0))),C40*INDEX(Rates!$B$5:$B$19,MATCH(B40,Rates!$A$5:$A$19,0))))</f>
        <v>0</v>
      </c>
      <c r="I40" s="12" t="n">
        <f aca="false">IF(OR(B40="",NOT(ISNUMBER(C40)),C40=0),0,INDEX(Rates!$C$5:$C$19,MATCH(B40,Rates!$A$5:$A$19,0)))</f>
        <v>0</v>
      </c>
      <c r="J40" s="12" t="n">
        <f aca="false">IF(AND(D40="Y",ISNUMBER(C40)),C40*Rates!$B$22,0)</f>
        <v>0</v>
      </c>
      <c r="K40" s="12" t="n">
        <f aca="false">IF(AND(ISNUMBER(C40),E40="Buyer pays in another currency (4%)"),C40*Rates!$B$23,IF(AND(ISNUMBER(C40),E40="Other conversion (3%)"),C40*Rates!$B$24,0))</f>
        <v>0</v>
      </c>
      <c r="L40" s="12" t="n">
        <f aca="false">H40+I40+J40+K40</f>
        <v>0</v>
      </c>
      <c r="M40" s="12" t="n">
        <f aca="false">IF(ISNUMBER(C40),C40-L40,0)</f>
        <v>0</v>
      </c>
      <c r="N40" s="13" t="str">
        <f aca="false">IF(AND(ISNUMBER(C40),C40&gt;0),L40/C40,"")</f>
        <v/>
      </c>
      <c r="O40" s="12" t="n">
        <f aca="false">IF(F40="Y",L40+IF(G40="Standard dispute",Rates!$B$25,IF(G40="High-volume dispute",Rates!$B$26,IF(G40="Card chargeback",Rates!$B$27,0))),0)</f>
        <v>0</v>
      </c>
    </row>
    <row r="41" customFormat="false" ht="15" hidden="false" customHeight="false" outlineLevel="0" collapsed="false">
      <c r="A41" s="10"/>
      <c r="B41" s="10"/>
      <c r="C41" s="11"/>
      <c r="D41" s="10"/>
      <c r="E41" s="10"/>
      <c r="F41" s="10"/>
      <c r="G41" s="10"/>
      <c r="H41" s="12" t="n">
        <f aca="false">IF(OR(B41="",NOT(ISNUMBER(C41))),0,IF(ISNUMBER(INDEX(Rates!$D$5:$D$19,MATCH(B41,Rates!$A$5:$A$19,0))),MIN(C41*INDEX(Rates!$B$5:$B$19,MATCH(B41,Rates!$A$5:$A$19,0)),INDEX(Rates!$D$5:$D$19,MATCH(B41,Rates!$A$5:$A$19,0))),C41*INDEX(Rates!$B$5:$B$19,MATCH(B41,Rates!$A$5:$A$19,0))))</f>
        <v>0</v>
      </c>
      <c r="I41" s="12" t="n">
        <f aca="false">IF(OR(B41="",NOT(ISNUMBER(C41)),C41=0),0,INDEX(Rates!$C$5:$C$19,MATCH(B41,Rates!$A$5:$A$19,0)))</f>
        <v>0</v>
      </c>
      <c r="J41" s="12" t="n">
        <f aca="false">IF(AND(D41="Y",ISNUMBER(C41)),C41*Rates!$B$22,0)</f>
        <v>0</v>
      </c>
      <c r="K41" s="12" t="n">
        <f aca="false">IF(AND(ISNUMBER(C41),E41="Buyer pays in another currency (4%)"),C41*Rates!$B$23,IF(AND(ISNUMBER(C41),E41="Other conversion (3%)"),C41*Rates!$B$24,0))</f>
        <v>0</v>
      </c>
      <c r="L41" s="12" t="n">
        <f aca="false">H41+I41+J41+K41</f>
        <v>0</v>
      </c>
      <c r="M41" s="12" t="n">
        <f aca="false">IF(ISNUMBER(C41),C41-L41,0)</f>
        <v>0</v>
      </c>
      <c r="N41" s="13" t="str">
        <f aca="false">IF(AND(ISNUMBER(C41),C41&gt;0),L41/C41,"")</f>
        <v/>
      </c>
      <c r="O41" s="12" t="n">
        <f aca="false">IF(F41="Y",L41+IF(G41="Standard dispute",Rates!$B$25,IF(G41="High-volume dispute",Rates!$B$26,IF(G41="Card chargeback",Rates!$B$27,0))),0)</f>
        <v>0</v>
      </c>
    </row>
    <row r="42" customFormat="false" ht="15" hidden="false" customHeight="false" outlineLevel="0" collapsed="false">
      <c r="A42" s="10"/>
      <c r="B42" s="10"/>
      <c r="C42" s="11"/>
      <c r="D42" s="10"/>
      <c r="E42" s="10"/>
      <c r="F42" s="10"/>
      <c r="G42" s="10"/>
      <c r="H42" s="12" t="n">
        <f aca="false">IF(OR(B42="",NOT(ISNUMBER(C42))),0,IF(ISNUMBER(INDEX(Rates!$D$5:$D$19,MATCH(B42,Rates!$A$5:$A$19,0))),MIN(C42*INDEX(Rates!$B$5:$B$19,MATCH(B42,Rates!$A$5:$A$19,0)),INDEX(Rates!$D$5:$D$19,MATCH(B42,Rates!$A$5:$A$19,0))),C42*INDEX(Rates!$B$5:$B$19,MATCH(B42,Rates!$A$5:$A$19,0))))</f>
        <v>0</v>
      </c>
      <c r="I42" s="12" t="n">
        <f aca="false">IF(OR(B42="",NOT(ISNUMBER(C42)),C42=0),0,INDEX(Rates!$C$5:$C$19,MATCH(B42,Rates!$A$5:$A$19,0)))</f>
        <v>0</v>
      </c>
      <c r="J42" s="12" t="n">
        <f aca="false">IF(AND(D42="Y",ISNUMBER(C42)),C42*Rates!$B$22,0)</f>
        <v>0</v>
      </c>
      <c r="K42" s="12" t="n">
        <f aca="false">IF(AND(ISNUMBER(C42),E42="Buyer pays in another currency (4%)"),C42*Rates!$B$23,IF(AND(ISNUMBER(C42),E42="Other conversion (3%)"),C42*Rates!$B$24,0))</f>
        <v>0</v>
      </c>
      <c r="L42" s="12" t="n">
        <f aca="false">H42+I42+J42+K42</f>
        <v>0</v>
      </c>
      <c r="M42" s="12" t="n">
        <f aca="false">IF(ISNUMBER(C42),C42-L42,0)</f>
        <v>0</v>
      </c>
      <c r="N42" s="13" t="str">
        <f aca="false">IF(AND(ISNUMBER(C42),C42&gt;0),L42/C42,"")</f>
        <v/>
      </c>
      <c r="O42" s="12" t="n">
        <f aca="false">IF(F42="Y",L42+IF(G42="Standard dispute",Rates!$B$25,IF(G42="High-volume dispute",Rates!$B$26,IF(G42="Card chargeback",Rates!$B$27,0))),0)</f>
        <v>0</v>
      </c>
    </row>
    <row r="43" customFormat="false" ht="15" hidden="false" customHeight="false" outlineLevel="0" collapsed="false">
      <c r="A43" s="10"/>
      <c r="B43" s="10"/>
      <c r="C43" s="11"/>
      <c r="D43" s="10"/>
      <c r="E43" s="10"/>
      <c r="F43" s="10"/>
      <c r="G43" s="10"/>
      <c r="H43" s="12" t="n">
        <f aca="false">IF(OR(B43="",NOT(ISNUMBER(C43))),0,IF(ISNUMBER(INDEX(Rates!$D$5:$D$19,MATCH(B43,Rates!$A$5:$A$19,0))),MIN(C43*INDEX(Rates!$B$5:$B$19,MATCH(B43,Rates!$A$5:$A$19,0)),INDEX(Rates!$D$5:$D$19,MATCH(B43,Rates!$A$5:$A$19,0))),C43*INDEX(Rates!$B$5:$B$19,MATCH(B43,Rates!$A$5:$A$19,0))))</f>
        <v>0</v>
      </c>
      <c r="I43" s="12" t="n">
        <f aca="false">IF(OR(B43="",NOT(ISNUMBER(C43)),C43=0),0,INDEX(Rates!$C$5:$C$19,MATCH(B43,Rates!$A$5:$A$19,0)))</f>
        <v>0</v>
      </c>
      <c r="J43" s="12" t="n">
        <f aca="false">IF(AND(D43="Y",ISNUMBER(C43)),C43*Rates!$B$22,0)</f>
        <v>0</v>
      </c>
      <c r="K43" s="12" t="n">
        <f aca="false">IF(AND(ISNUMBER(C43),E43="Buyer pays in another currency (4%)"),C43*Rates!$B$23,IF(AND(ISNUMBER(C43),E43="Other conversion (3%)"),C43*Rates!$B$24,0))</f>
        <v>0</v>
      </c>
      <c r="L43" s="12" t="n">
        <f aca="false">H43+I43+J43+K43</f>
        <v>0</v>
      </c>
      <c r="M43" s="12" t="n">
        <f aca="false">IF(ISNUMBER(C43),C43-L43,0)</f>
        <v>0</v>
      </c>
      <c r="N43" s="13" t="str">
        <f aca="false">IF(AND(ISNUMBER(C43),C43&gt;0),L43/C43,"")</f>
        <v/>
      </c>
      <c r="O43" s="12" t="n">
        <f aca="false">IF(F43="Y",L43+IF(G43="Standard dispute",Rates!$B$25,IF(G43="High-volume dispute",Rates!$B$26,IF(G43="Card chargeback",Rates!$B$27,0))),0)</f>
        <v>0</v>
      </c>
    </row>
    <row r="44" customFormat="false" ht="15" hidden="false" customHeight="false" outlineLevel="0" collapsed="false">
      <c r="A44" s="10"/>
      <c r="B44" s="10"/>
      <c r="C44" s="11"/>
      <c r="D44" s="10"/>
      <c r="E44" s="10"/>
      <c r="F44" s="10"/>
      <c r="G44" s="10"/>
      <c r="H44" s="12" t="n">
        <f aca="false">IF(OR(B44="",NOT(ISNUMBER(C44))),0,IF(ISNUMBER(INDEX(Rates!$D$5:$D$19,MATCH(B44,Rates!$A$5:$A$19,0))),MIN(C44*INDEX(Rates!$B$5:$B$19,MATCH(B44,Rates!$A$5:$A$19,0)),INDEX(Rates!$D$5:$D$19,MATCH(B44,Rates!$A$5:$A$19,0))),C44*INDEX(Rates!$B$5:$B$19,MATCH(B44,Rates!$A$5:$A$19,0))))</f>
        <v>0</v>
      </c>
      <c r="I44" s="12" t="n">
        <f aca="false">IF(OR(B44="",NOT(ISNUMBER(C44)),C44=0),0,INDEX(Rates!$C$5:$C$19,MATCH(B44,Rates!$A$5:$A$19,0)))</f>
        <v>0</v>
      </c>
      <c r="J44" s="12" t="n">
        <f aca="false">IF(AND(D44="Y",ISNUMBER(C44)),C44*Rates!$B$22,0)</f>
        <v>0</v>
      </c>
      <c r="K44" s="12" t="n">
        <f aca="false">IF(AND(ISNUMBER(C44),E44="Buyer pays in another currency (4%)"),C44*Rates!$B$23,IF(AND(ISNUMBER(C44),E44="Other conversion (3%)"),C44*Rates!$B$24,0))</f>
        <v>0</v>
      </c>
      <c r="L44" s="12" t="n">
        <f aca="false">H44+I44+J44+K44</f>
        <v>0</v>
      </c>
      <c r="M44" s="12" t="n">
        <f aca="false">IF(ISNUMBER(C44),C44-L44,0)</f>
        <v>0</v>
      </c>
      <c r="N44" s="13" t="str">
        <f aca="false">IF(AND(ISNUMBER(C44),C44&gt;0),L44/C44,"")</f>
        <v/>
      </c>
      <c r="O44" s="12" t="n">
        <f aca="false">IF(F44="Y",L44+IF(G44="Standard dispute",Rates!$B$25,IF(G44="High-volume dispute",Rates!$B$26,IF(G44="Card chargeback",Rates!$B$27,0))),0)</f>
        <v>0</v>
      </c>
    </row>
    <row r="45" customFormat="false" ht="15" hidden="false" customHeight="false" outlineLevel="0" collapsed="false">
      <c r="A45" s="10"/>
      <c r="B45" s="10"/>
      <c r="C45" s="11"/>
      <c r="D45" s="10"/>
      <c r="E45" s="10"/>
      <c r="F45" s="10"/>
      <c r="G45" s="10"/>
      <c r="H45" s="12" t="n">
        <f aca="false">IF(OR(B45="",NOT(ISNUMBER(C45))),0,IF(ISNUMBER(INDEX(Rates!$D$5:$D$19,MATCH(B45,Rates!$A$5:$A$19,0))),MIN(C45*INDEX(Rates!$B$5:$B$19,MATCH(B45,Rates!$A$5:$A$19,0)),INDEX(Rates!$D$5:$D$19,MATCH(B45,Rates!$A$5:$A$19,0))),C45*INDEX(Rates!$B$5:$B$19,MATCH(B45,Rates!$A$5:$A$19,0))))</f>
        <v>0</v>
      </c>
      <c r="I45" s="12" t="n">
        <f aca="false">IF(OR(B45="",NOT(ISNUMBER(C45)),C45=0),0,INDEX(Rates!$C$5:$C$19,MATCH(B45,Rates!$A$5:$A$19,0)))</f>
        <v>0</v>
      </c>
      <c r="J45" s="12" t="n">
        <f aca="false">IF(AND(D45="Y",ISNUMBER(C45)),C45*Rates!$B$22,0)</f>
        <v>0</v>
      </c>
      <c r="K45" s="12" t="n">
        <f aca="false">IF(AND(ISNUMBER(C45),E45="Buyer pays in another currency (4%)"),C45*Rates!$B$23,IF(AND(ISNUMBER(C45),E45="Other conversion (3%)"),C45*Rates!$B$24,0))</f>
        <v>0</v>
      </c>
      <c r="L45" s="12" t="n">
        <f aca="false">H45+I45+J45+K45</f>
        <v>0</v>
      </c>
      <c r="M45" s="12" t="n">
        <f aca="false">IF(ISNUMBER(C45),C45-L45,0)</f>
        <v>0</v>
      </c>
      <c r="N45" s="13" t="str">
        <f aca="false">IF(AND(ISNUMBER(C45),C45&gt;0),L45/C45,"")</f>
        <v/>
      </c>
      <c r="O45" s="12" t="n">
        <f aca="false">IF(F45="Y",L45+IF(G45="Standard dispute",Rates!$B$25,IF(G45="High-volume dispute",Rates!$B$26,IF(G45="Card chargeback",Rates!$B$27,0))),0)</f>
        <v>0</v>
      </c>
    </row>
    <row r="46" customFormat="false" ht="15" hidden="false" customHeight="false" outlineLevel="0" collapsed="false">
      <c r="A46" s="10"/>
      <c r="B46" s="10"/>
      <c r="C46" s="11"/>
      <c r="D46" s="10"/>
      <c r="E46" s="10"/>
      <c r="F46" s="10"/>
      <c r="G46" s="10"/>
      <c r="H46" s="12" t="n">
        <f aca="false">IF(OR(B46="",NOT(ISNUMBER(C46))),0,IF(ISNUMBER(INDEX(Rates!$D$5:$D$19,MATCH(B46,Rates!$A$5:$A$19,0))),MIN(C46*INDEX(Rates!$B$5:$B$19,MATCH(B46,Rates!$A$5:$A$19,0)),INDEX(Rates!$D$5:$D$19,MATCH(B46,Rates!$A$5:$A$19,0))),C46*INDEX(Rates!$B$5:$B$19,MATCH(B46,Rates!$A$5:$A$19,0))))</f>
        <v>0</v>
      </c>
      <c r="I46" s="12" t="n">
        <f aca="false">IF(OR(B46="",NOT(ISNUMBER(C46)),C46=0),0,INDEX(Rates!$C$5:$C$19,MATCH(B46,Rates!$A$5:$A$19,0)))</f>
        <v>0</v>
      </c>
      <c r="J46" s="12" t="n">
        <f aca="false">IF(AND(D46="Y",ISNUMBER(C46)),C46*Rates!$B$22,0)</f>
        <v>0</v>
      </c>
      <c r="K46" s="12" t="n">
        <f aca="false">IF(AND(ISNUMBER(C46),E46="Buyer pays in another currency (4%)"),C46*Rates!$B$23,IF(AND(ISNUMBER(C46),E46="Other conversion (3%)"),C46*Rates!$B$24,0))</f>
        <v>0</v>
      </c>
      <c r="L46" s="12" t="n">
        <f aca="false">H46+I46+J46+K46</f>
        <v>0</v>
      </c>
      <c r="M46" s="12" t="n">
        <f aca="false">IF(ISNUMBER(C46),C46-L46,0)</f>
        <v>0</v>
      </c>
      <c r="N46" s="13" t="str">
        <f aca="false">IF(AND(ISNUMBER(C46),C46&gt;0),L46/C46,"")</f>
        <v/>
      </c>
      <c r="O46" s="12" t="n">
        <f aca="false">IF(F46="Y",L46+IF(G46="Standard dispute",Rates!$B$25,IF(G46="High-volume dispute",Rates!$B$26,IF(G46="Card chargeback",Rates!$B$27,0))),0)</f>
        <v>0</v>
      </c>
    </row>
    <row r="47" customFormat="false" ht="15" hidden="false" customHeight="false" outlineLevel="0" collapsed="false">
      <c r="A47" s="10"/>
      <c r="B47" s="10"/>
      <c r="C47" s="11"/>
      <c r="D47" s="10"/>
      <c r="E47" s="10"/>
      <c r="F47" s="10"/>
      <c r="G47" s="10"/>
      <c r="H47" s="12" t="n">
        <f aca="false">IF(OR(B47="",NOT(ISNUMBER(C47))),0,IF(ISNUMBER(INDEX(Rates!$D$5:$D$19,MATCH(B47,Rates!$A$5:$A$19,0))),MIN(C47*INDEX(Rates!$B$5:$B$19,MATCH(B47,Rates!$A$5:$A$19,0)),INDEX(Rates!$D$5:$D$19,MATCH(B47,Rates!$A$5:$A$19,0))),C47*INDEX(Rates!$B$5:$B$19,MATCH(B47,Rates!$A$5:$A$19,0))))</f>
        <v>0</v>
      </c>
      <c r="I47" s="12" t="n">
        <f aca="false">IF(OR(B47="",NOT(ISNUMBER(C47)),C47=0),0,INDEX(Rates!$C$5:$C$19,MATCH(B47,Rates!$A$5:$A$19,0)))</f>
        <v>0</v>
      </c>
      <c r="J47" s="12" t="n">
        <f aca="false">IF(AND(D47="Y",ISNUMBER(C47)),C47*Rates!$B$22,0)</f>
        <v>0</v>
      </c>
      <c r="K47" s="12" t="n">
        <f aca="false">IF(AND(ISNUMBER(C47),E47="Buyer pays in another currency (4%)"),C47*Rates!$B$23,IF(AND(ISNUMBER(C47),E47="Other conversion (3%)"),C47*Rates!$B$24,0))</f>
        <v>0</v>
      </c>
      <c r="L47" s="12" t="n">
        <f aca="false">H47+I47+J47+K47</f>
        <v>0</v>
      </c>
      <c r="M47" s="12" t="n">
        <f aca="false">IF(ISNUMBER(C47),C47-L47,0)</f>
        <v>0</v>
      </c>
      <c r="N47" s="13" t="str">
        <f aca="false">IF(AND(ISNUMBER(C47),C47&gt;0),L47/C47,"")</f>
        <v/>
      </c>
      <c r="O47" s="12" t="n">
        <f aca="false">IF(F47="Y",L47+IF(G47="Standard dispute",Rates!$B$25,IF(G47="High-volume dispute",Rates!$B$26,IF(G47="Card chargeback",Rates!$B$27,0))),0)</f>
        <v>0</v>
      </c>
    </row>
    <row r="48" customFormat="false" ht="15" hidden="false" customHeight="false" outlineLevel="0" collapsed="false">
      <c r="A48" s="10"/>
      <c r="B48" s="10"/>
      <c r="C48" s="11"/>
      <c r="D48" s="10"/>
      <c r="E48" s="10"/>
      <c r="F48" s="10"/>
      <c r="G48" s="10"/>
      <c r="H48" s="12" t="n">
        <f aca="false">IF(OR(B48="",NOT(ISNUMBER(C48))),0,IF(ISNUMBER(INDEX(Rates!$D$5:$D$19,MATCH(B48,Rates!$A$5:$A$19,0))),MIN(C48*INDEX(Rates!$B$5:$B$19,MATCH(B48,Rates!$A$5:$A$19,0)),INDEX(Rates!$D$5:$D$19,MATCH(B48,Rates!$A$5:$A$19,0))),C48*INDEX(Rates!$B$5:$B$19,MATCH(B48,Rates!$A$5:$A$19,0))))</f>
        <v>0</v>
      </c>
      <c r="I48" s="12" t="n">
        <f aca="false">IF(OR(B48="",NOT(ISNUMBER(C48)),C48=0),0,INDEX(Rates!$C$5:$C$19,MATCH(B48,Rates!$A$5:$A$19,0)))</f>
        <v>0</v>
      </c>
      <c r="J48" s="12" t="n">
        <f aca="false">IF(AND(D48="Y",ISNUMBER(C48)),C48*Rates!$B$22,0)</f>
        <v>0</v>
      </c>
      <c r="K48" s="12" t="n">
        <f aca="false">IF(AND(ISNUMBER(C48),E48="Buyer pays in another currency (4%)"),C48*Rates!$B$23,IF(AND(ISNUMBER(C48),E48="Other conversion (3%)"),C48*Rates!$B$24,0))</f>
        <v>0</v>
      </c>
      <c r="L48" s="12" t="n">
        <f aca="false">H48+I48+J48+K48</f>
        <v>0</v>
      </c>
      <c r="M48" s="12" t="n">
        <f aca="false">IF(ISNUMBER(C48),C48-L48,0)</f>
        <v>0</v>
      </c>
      <c r="N48" s="13" t="str">
        <f aca="false">IF(AND(ISNUMBER(C48),C48&gt;0),L48/C48,"")</f>
        <v/>
      </c>
      <c r="O48" s="12" t="n">
        <f aca="false">IF(F48="Y",L48+IF(G48="Standard dispute",Rates!$B$25,IF(G48="High-volume dispute",Rates!$B$26,IF(G48="Card chargeback",Rates!$B$27,0))),0)</f>
        <v>0</v>
      </c>
    </row>
    <row r="49" customFormat="false" ht="15" hidden="false" customHeight="false" outlineLevel="0" collapsed="false">
      <c r="A49" s="10"/>
      <c r="B49" s="10"/>
      <c r="C49" s="11"/>
      <c r="D49" s="10"/>
      <c r="E49" s="10"/>
      <c r="F49" s="10"/>
      <c r="G49" s="10"/>
      <c r="H49" s="12" t="n">
        <f aca="false">IF(OR(B49="",NOT(ISNUMBER(C49))),0,IF(ISNUMBER(INDEX(Rates!$D$5:$D$19,MATCH(B49,Rates!$A$5:$A$19,0))),MIN(C49*INDEX(Rates!$B$5:$B$19,MATCH(B49,Rates!$A$5:$A$19,0)),INDEX(Rates!$D$5:$D$19,MATCH(B49,Rates!$A$5:$A$19,0))),C49*INDEX(Rates!$B$5:$B$19,MATCH(B49,Rates!$A$5:$A$19,0))))</f>
        <v>0</v>
      </c>
      <c r="I49" s="12" t="n">
        <f aca="false">IF(OR(B49="",NOT(ISNUMBER(C49)),C49=0),0,INDEX(Rates!$C$5:$C$19,MATCH(B49,Rates!$A$5:$A$19,0)))</f>
        <v>0</v>
      </c>
      <c r="J49" s="12" t="n">
        <f aca="false">IF(AND(D49="Y",ISNUMBER(C49)),C49*Rates!$B$22,0)</f>
        <v>0</v>
      </c>
      <c r="K49" s="12" t="n">
        <f aca="false">IF(AND(ISNUMBER(C49),E49="Buyer pays in another currency (4%)"),C49*Rates!$B$23,IF(AND(ISNUMBER(C49),E49="Other conversion (3%)"),C49*Rates!$B$24,0))</f>
        <v>0</v>
      </c>
      <c r="L49" s="12" t="n">
        <f aca="false">H49+I49+J49+K49</f>
        <v>0</v>
      </c>
      <c r="M49" s="12" t="n">
        <f aca="false">IF(ISNUMBER(C49),C49-L49,0)</f>
        <v>0</v>
      </c>
      <c r="N49" s="13" t="str">
        <f aca="false">IF(AND(ISNUMBER(C49),C49&gt;0),L49/C49,"")</f>
        <v/>
      </c>
      <c r="O49" s="12" t="n">
        <f aca="false">IF(F49="Y",L49+IF(G49="Standard dispute",Rates!$B$25,IF(G49="High-volume dispute",Rates!$B$26,IF(G49="Card chargeback",Rates!$B$27,0))),0)</f>
        <v>0</v>
      </c>
    </row>
    <row r="50" customFormat="false" ht="15" hidden="false" customHeight="false" outlineLevel="0" collapsed="false">
      <c r="A50" s="10"/>
      <c r="B50" s="10"/>
      <c r="C50" s="11"/>
      <c r="D50" s="10"/>
      <c r="E50" s="10"/>
      <c r="F50" s="10"/>
      <c r="G50" s="10"/>
      <c r="H50" s="12" t="n">
        <f aca="false">IF(OR(B50="",NOT(ISNUMBER(C50))),0,IF(ISNUMBER(INDEX(Rates!$D$5:$D$19,MATCH(B50,Rates!$A$5:$A$19,0))),MIN(C50*INDEX(Rates!$B$5:$B$19,MATCH(B50,Rates!$A$5:$A$19,0)),INDEX(Rates!$D$5:$D$19,MATCH(B50,Rates!$A$5:$A$19,0))),C50*INDEX(Rates!$B$5:$B$19,MATCH(B50,Rates!$A$5:$A$19,0))))</f>
        <v>0</v>
      </c>
      <c r="I50" s="12" t="n">
        <f aca="false">IF(OR(B50="",NOT(ISNUMBER(C50)),C50=0),0,INDEX(Rates!$C$5:$C$19,MATCH(B50,Rates!$A$5:$A$19,0)))</f>
        <v>0</v>
      </c>
      <c r="J50" s="12" t="n">
        <f aca="false">IF(AND(D50="Y",ISNUMBER(C50)),C50*Rates!$B$22,0)</f>
        <v>0</v>
      </c>
      <c r="K50" s="12" t="n">
        <f aca="false">IF(AND(ISNUMBER(C50),E50="Buyer pays in another currency (4%)"),C50*Rates!$B$23,IF(AND(ISNUMBER(C50),E50="Other conversion (3%)"),C50*Rates!$B$24,0))</f>
        <v>0</v>
      </c>
      <c r="L50" s="12" t="n">
        <f aca="false">H50+I50+J50+K50</f>
        <v>0</v>
      </c>
      <c r="M50" s="12" t="n">
        <f aca="false">IF(ISNUMBER(C50),C50-L50,0)</f>
        <v>0</v>
      </c>
      <c r="N50" s="13" t="str">
        <f aca="false">IF(AND(ISNUMBER(C50),C50&gt;0),L50/C50,"")</f>
        <v/>
      </c>
      <c r="O50" s="12" t="n">
        <f aca="false">IF(F50="Y",L50+IF(G50="Standard dispute",Rates!$B$25,IF(G50="High-volume dispute",Rates!$B$26,IF(G50="Card chargeback",Rates!$B$27,0))),0)</f>
        <v>0</v>
      </c>
    </row>
    <row r="51" customFormat="false" ht="15" hidden="false" customHeight="false" outlineLevel="0" collapsed="false">
      <c r="A51" s="10"/>
      <c r="B51" s="10"/>
      <c r="C51" s="11"/>
      <c r="D51" s="10"/>
      <c r="E51" s="10"/>
      <c r="F51" s="10"/>
      <c r="G51" s="10"/>
      <c r="H51" s="12" t="n">
        <f aca="false">IF(OR(B51="",NOT(ISNUMBER(C51))),0,IF(ISNUMBER(INDEX(Rates!$D$5:$D$19,MATCH(B51,Rates!$A$5:$A$19,0))),MIN(C51*INDEX(Rates!$B$5:$B$19,MATCH(B51,Rates!$A$5:$A$19,0)),INDEX(Rates!$D$5:$D$19,MATCH(B51,Rates!$A$5:$A$19,0))),C51*INDEX(Rates!$B$5:$B$19,MATCH(B51,Rates!$A$5:$A$19,0))))</f>
        <v>0</v>
      </c>
      <c r="I51" s="12" t="n">
        <f aca="false">IF(OR(B51="",NOT(ISNUMBER(C51)),C51=0),0,INDEX(Rates!$C$5:$C$19,MATCH(B51,Rates!$A$5:$A$19,0)))</f>
        <v>0</v>
      </c>
      <c r="J51" s="12" t="n">
        <f aca="false">IF(AND(D51="Y",ISNUMBER(C51)),C51*Rates!$B$22,0)</f>
        <v>0</v>
      </c>
      <c r="K51" s="12" t="n">
        <f aca="false">IF(AND(ISNUMBER(C51),E51="Buyer pays in another currency (4%)"),C51*Rates!$B$23,IF(AND(ISNUMBER(C51),E51="Other conversion (3%)"),C51*Rates!$B$24,0))</f>
        <v>0</v>
      </c>
      <c r="L51" s="12" t="n">
        <f aca="false">H51+I51+J51+K51</f>
        <v>0</v>
      </c>
      <c r="M51" s="12" t="n">
        <f aca="false">IF(ISNUMBER(C51),C51-L51,0)</f>
        <v>0</v>
      </c>
      <c r="N51" s="13" t="str">
        <f aca="false">IF(AND(ISNUMBER(C51),C51&gt;0),L51/C51,"")</f>
        <v/>
      </c>
      <c r="O51" s="12" t="n">
        <f aca="false">IF(F51="Y",L51+IF(G51="Standard dispute",Rates!$B$25,IF(G51="High-volume dispute",Rates!$B$26,IF(G51="Card chargeback",Rates!$B$27,0))),0)</f>
        <v>0</v>
      </c>
    </row>
    <row r="52" customFormat="false" ht="15" hidden="false" customHeight="false" outlineLevel="0" collapsed="false">
      <c r="A52" s="10"/>
      <c r="B52" s="10"/>
      <c r="C52" s="11"/>
      <c r="D52" s="10"/>
      <c r="E52" s="10"/>
      <c r="F52" s="10"/>
      <c r="G52" s="10"/>
      <c r="H52" s="12" t="n">
        <f aca="false">IF(OR(B52="",NOT(ISNUMBER(C52))),0,IF(ISNUMBER(INDEX(Rates!$D$5:$D$19,MATCH(B52,Rates!$A$5:$A$19,0))),MIN(C52*INDEX(Rates!$B$5:$B$19,MATCH(B52,Rates!$A$5:$A$19,0)),INDEX(Rates!$D$5:$D$19,MATCH(B52,Rates!$A$5:$A$19,0))),C52*INDEX(Rates!$B$5:$B$19,MATCH(B52,Rates!$A$5:$A$19,0))))</f>
        <v>0</v>
      </c>
      <c r="I52" s="12" t="n">
        <f aca="false">IF(OR(B52="",NOT(ISNUMBER(C52)),C52=0),0,INDEX(Rates!$C$5:$C$19,MATCH(B52,Rates!$A$5:$A$19,0)))</f>
        <v>0</v>
      </c>
      <c r="J52" s="12" t="n">
        <f aca="false">IF(AND(D52="Y",ISNUMBER(C52)),C52*Rates!$B$22,0)</f>
        <v>0</v>
      </c>
      <c r="K52" s="12" t="n">
        <f aca="false">IF(AND(ISNUMBER(C52),E52="Buyer pays in another currency (4%)"),C52*Rates!$B$23,IF(AND(ISNUMBER(C52),E52="Other conversion (3%)"),C52*Rates!$B$24,0))</f>
        <v>0</v>
      </c>
      <c r="L52" s="12" t="n">
        <f aca="false">H52+I52+J52+K52</f>
        <v>0</v>
      </c>
      <c r="M52" s="12" t="n">
        <f aca="false">IF(ISNUMBER(C52),C52-L52,0)</f>
        <v>0</v>
      </c>
      <c r="N52" s="13" t="str">
        <f aca="false">IF(AND(ISNUMBER(C52),C52&gt;0),L52/C52,"")</f>
        <v/>
      </c>
      <c r="O52" s="12" t="n">
        <f aca="false">IF(F52="Y",L52+IF(G52="Standard dispute",Rates!$B$25,IF(G52="High-volume dispute",Rates!$B$26,IF(G52="Card chargeback",Rates!$B$27,0))),0)</f>
        <v>0</v>
      </c>
    </row>
    <row r="53" customFormat="false" ht="15" hidden="false" customHeight="false" outlineLevel="0" collapsed="false">
      <c r="A53" s="10"/>
      <c r="B53" s="10"/>
      <c r="C53" s="11"/>
      <c r="D53" s="10"/>
      <c r="E53" s="10"/>
      <c r="F53" s="10"/>
      <c r="G53" s="10"/>
      <c r="H53" s="12" t="n">
        <f aca="false">IF(OR(B53="",NOT(ISNUMBER(C53))),0,IF(ISNUMBER(INDEX(Rates!$D$5:$D$19,MATCH(B53,Rates!$A$5:$A$19,0))),MIN(C53*INDEX(Rates!$B$5:$B$19,MATCH(B53,Rates!$A$5:$A$19,0)),INDEX(Rates!$D$5:$D$19,MATCH(B53,Rates!$A$5:$A$19,0))),C53*INDEX(Rates!$B$5:$B$19,MATCH(B53,Rates!$A$5:$A$19,0))))</f>
        <v>0</v>
      </c>
      <c r="I53" s="12" t="n">
        <f aca="false">IF(OR(B53="",NOT(ISNUMBER(C53)),C53=0),0,INDEX(Rates!$C$5:$C$19,MATCH(B53,Rates!$A$5:$A$19,0)))</f>
        <v>0</v>
      </c>
      <c r="J53" s="12" t="n">
        <f aca="false">IF(AND(D53="Y",ISNUMBER(C53)),C53*Rates!$B$22,0)</f>
        <v>0</v>
      </c>
      <c r="K53" s="12" t="n">
        <f aca="false">IF(AND(ISNUMBER(C53),E53="Buyer pays in another currency (4%)"),C53*Rates!$B$23,IF(AND(ISNUMBER(C53),E53="Other conversion (3%)"),C53*Rates!$B$24,0))</f>
        <v>0</v>
      </c>
      <c r="L53" s="12" t="n">
        <f aca="false">H53+I53+J53+K53</f>
        <v>0</v>
      </c>
      <c r="M53" s="12" t="n">
        <f aca="false">IF(ISNUMBER(C53),C53-L53,0)</f>
        <v>0</v>
      </c>
      <c r="N53" s="13" t="str">
        <f aca="false">IF(AND(ISNUMBER(C53),C53&gt;0),L53/C53,"")</f>
        <v/>
      </c>
      <c r="O53" s="12" t="n">
        <f aca="false">IF(F53="Y",L53+IF(G53="Standard dispute",Rates!$B$25,IF(G53="High-volume dispute",Rates!$B$26,IF(G53="Card chargeback",Rates!$B$27,0))),0)</f>
        <v>0</v>
      </c>
    </row>
    <row r="54" customFormat="false" ht="15" hidden="false" customHeight="false" outlineLevel="0" collapsed="false">
      <c r="A54" s="10"/>
      <c r="B54" s="10"/>
      <c r="C54" s="11"/>
      <c r="D54" s="10"/>
      <c r="E54" s="10"/>
      <c r="F54" s="10"/>
      <c r="G54" s="10"/>
      <c r="H54" s="12" t="n">
        <f aca="false">IF(OR(B54="",NOT(ISNUMBER(C54))),0,IF(ISNUMBER(INDEX(Rates!$D$5:$D$19,MATCH(B54,Rates!$A$5:$A$19,0))),MIN(C54*INDEX(Rates!$B$5:$B$19,MATCH(B54,Rates!$A$5:$A$19,0)),INDEX(Rates!$D$5:$D$19,MATCH(B54,Rates!$A$5:$A$19,0))),C54*INDEX(Rates!$B$5:$B$19,MATCH(B54,Rates!$A$5:$A$19,0))))</f>
        <v>0</v>
      </c>
      <c r="I54" s="12" t="n">
        <f aca="false">IF(OR(B54="",NOT(ISNUMBER(C54)),C54=0),0,INDEX(Rates!$C$5:$C$19,MATCH(B54,Rates!$A$5:$A$19,0)))</f>
        <v>0</v>
      </c>
      <c r="J54" s="12" t="n">
        <f aca="false">IF(AND(D54="Y",ISNUMBER(C54)),C54*Rates!$B$22,0)</f>
        <v>0</v>
      </c>
      <c r="K54" s="12" t="n">
        <f aca="false">IF(AND(ISNUMBER(C54),E54="Buyer pays in another currency (4%)"),C54*Rates!$B$23,IF(AND(ISNUMBER(C54),E54="Other conversion (3%)"),C54*Rates!$B$24,0))</f>
        <v>0</v>
      </c>
      <c r="L54" s="12" t="n">
        <f aca="false">H54+I54+J54+K54</f>
        <v>0</v>
      </c>
      <c r="M54" s="12" t="n">
        <f aca="false">IF(ISNUMBER(C54),C54-L54,0)</f>
        <v>0</v>
      </c>
      <c r="N54" s="13" t="str">
        <f aca="false">IF(AND(ISNUMBER(C54),C54&gt;0),L54/C54,"")</f>
        <v/>
      </c>
      <c r="O54" s="12" t="n">
        <f aca="false">IF(F54="Y",L54+IF(G54="Standard dispute",Rates!$B$25,IF(G54="High-volume dispute",Rates!$B$26,IF(G54="Card chargeback",Rates!$B$27,0))),0)</f>
        <v>0</v>
      </c>
    </row>
    <row r="55" customFormat="false" ht="15" hidden="false" customHeight="false" outlineLevel="0" collapsed="false">
      <c r="A55" s="10"/>
      <c r="B55" s="10"/>
      <c r="C55" s="11"/>
      <c r="D55" s="10"/>
      <c r="E55" s="10"/>
      <c r="F55" s="10"/>
      <c r="G55" s="10"/>
      <c r="H55" s="12" t="n">
        <f aca="false">IF(OR(B55="",NOT(ISNUMBER(C55))),0,IF(ISNUMBER(INDEX(Rates!$D$5:$D$19,MATCH(B55,Rates!$A$5:$A$19,0))),MIN(C55*INDEX(Rates!$B$5:$B$19,MATCH(B55,Rates!$A$5:$A$19,0)),INDEX(Rates!$D$5:$D$19,MATCH(B55,Rates!$A$5:$A$19,0))),C55*INDEX(Rates!$B$5:$B$19,MATCH(B55,Rates!$A$5:$A$19,0))))</f>
        <v>0</v>
      </c>
      <c r="I55" s="12" t="n">
        <f aca="false">IF(OR(B55="",NOT(ISNUMBER(C55)),C55=0),0,INDEX(Rates!$C$5:$C$19,MATCH(B55,Rates!$A$5:$A$19,0)))</f>
        <v>0</v>
      </c>
      <c r="J55" s="12" t="n">
        <f aca="false">IF(AND(D55="Y",ISNUMBER(C55)),C55*Rates!$B$22,0)</f>
        <v>0</v>
      </c>
      <c r="K55" s="12" t="n">
        <f aca="false">IF(AND(ISNUMBER(C55),E55="Buyer pays in another currency (4%)"),C55*Rates!$B$23,IF(AND(ISNUMBER(C55),E55="Other conversion (3%)"),C55*Rates!$B$24,0))</f>
        <v>0</v>
      </c>
      <c r="L55" s="12" t="n">
        <f aca="false">H55+I55+J55+K55</f>
        <v>0</v>
      </c>
      <c r="M55" s="12" t="n">
        <f aca="false">IF(ISNUMBER(C55),C55-L55,0)</f>
        <v>0</v>
      </c>
      <c r="N55" s="13" t="str">
        <f aca="false">IF(AND(ISNUMBER(C55),C55&gt;0),L55/C55,"")</f>
        <v/>
      </c>
      <c r="O55" s="12" t="n">
        <f aca="false">IF(F55="Y",L55+IF(G55="Standard dispute",Rates!$B$25,IF(G55="High-volume dispute",Rates!$B$26,IF(G55="Card chargeback",Rates!$B$27,0))),0)</f>
        <v>0</v>
      </c>
    </row>
    <row r="56" customFormat="false" ht="15" hidden="false" customHeight="false" outlineLevel="0" collapsed="false">
      <c r="A56" s="10"/>
      <c r="B56" s="10"/>
      <c r="C56" s="11"/>
      <c r="D56" s="10"/>
      <c r="E56" s="10"/>
      <c r="F56" s="10"/>
      <c r="G56" s="10"/>
      <c r="H56" s="12" t="n">
        <f aca="false">IF(OR(B56="",NOT(ISNUMBER(C56))),0,IF(ISNUMBER(INDEX(Rates!$D$5:$D$19,MATCH(B56,Rates!$A$5:$A$19,0))),MIN(C56*INDEX(Rates!$B$5:$B$19,MATCH(B56,Rates!$A$5:$A$19,0)),INDEX(Rates!$D$5:$D$19,MATCH(B56,Rates!$A$5:$A$19,0))),C56*INDEX(Rates!$B$5:$B$19,MATCH(B56,Rates!$A$5:$A$19,0))))</f>
        <v>0</v>
      </c>
      <c r="I56" s="12" t="n">
        <f aca="false">IF(OR(B56="",NOT(ISNUMBER(C56)),C56=0),0,INDEX(Rates!$C$5:$C$19,MATCH(B56,Rates!$A$5:$A$19,0)))</f>
        <v>0</v>
      </c>
      <c r="J56" s="12" t="n">
        <f aca="false">IF(AND(D56="Y",ISNUMBER(C56)),C56*Rates!$B$22,0)</f>
        <v>0</v>
      </c>
      <c r="K56" s="12" t="n">
        <f aca="false">IF(AND(ISNUMBER(C56),E56="Buyer pays in another currency (4%)"),C56*Rates!$B$23,IF(AND(ISNUMBER(C56),E56="Other conversion (3%)"),C56*Rates!$B$24,0))</f>
        <v>0</v>
      </c>
      <c r="L56" s="12" t="n">
        <f aca="false">H56+I56+J56+K56</f>
        <v>0</v>
      </c>
      <c r="M56" s="12" t="n">
        <f aca="false">IF(ISNUMBER(C56),C56-L56,0)</f>
        <v>0</v>
      </c>
      <c r="N56" s="13" t="str">
        <f aca="false">IF(AND(ISNUMBER(C56),C56&gt;0),L56/C56,"")</f>
        <v/>
      </c>
      <c r="O56" s="12" t="n">
        <f aca="false">IF(F56="Y",L56+IF(G56="Standard dispute",Rates!$B$25,IF(G56="High-volume dispute",Rates!$B$26,IF(G56="Card chargeback",Rates!$B$27,0))),0)</f>
        <v>0</v>
      </c>
    </row>
    <row r="57" customFormat="false" ht="15" hidden="false" customHeight="false" outlineLevel="0" collapsed="false">
      <c r="A57" s="10"/>
      <c r="B57" s="10"/>
      <c r="C57" s="11"/>
      <c r="D57" s="10"/>
      <c r="E57" s="10"/>
      <c r="F57" s="10"/>
      <c r="G57" s="10"/>
      <c r="H57" s="12" t="n">
        <f aca="false">IF(OR(B57="",NOT(ISNUMBER(C57))),0,IF(ISNUMBER(INDEX(Rates!$D$5:$D$19,MATCH(B57,Rates!$A$5:$A$19,0))),MIN(C57*INDEX(Rates!$B$5:$B$19,MATCH(B57,Rates!$A$5:$A$19,0)),INDEX(Rates!$D$5:$D$19,MATCH(B57,Rates!$A$5:$A$19,0))),C57*INDEX(Rates!$B$5:$B$19,MATCH(B57,Rates!$A$5:$A$19,0))))</f>
        <v>0</v>
      </c>
      <c r="I57" s="12" t="n">
        <f aca="false">IF(OR(B57="",NOT(ISNUMBER(C57)),C57=0),0,INDEX(Rates!$C$5:$C$19,MATCH(B57,Rates!$A$5:$A$19,0)))</f>
        <v>0</v>
      </c>
      <c r="J57" s="12" t="n">
        <f aca="false">IF(AND(D57="Y",ISNUMBER(C57)),C57*Rates!$B$22,0)</f>
        <v>0</v>
      </c>
      <c r="K57" s="12" t="n">
        <f aca="false">IF(AND(ISNUMBER(C57),E57="Buyer pays in another currency (4%)"),C57*Rates!$B$23,IF(AND(ISNUMBER(C57),E57="Other conversion (3%)"),C57*Rates!$B$24,0))</f>
        <v>0</v>
      </c>
      <c r="L57" s="12" t="n">
        <f aca="false">H57+I57+J57+K57</f>
        <v>0</v>
      </c>
      <c r="M57" s="12" t="n">
        <f aca="false">IF(ISNUMBER(C57),C57-L57,0)</f>
        <v>0</v>
      </c>
      <c r="N57" s="13" t="str">
        <f aca="false">IF(AND(ISNUMBER(C57),C57&gt;0),L57/C57,"")</f>
        <v/>
      </c>
      <c r="O57" s="12" t="n">
        <f aca="false">IF(F57="Y",L57+IF(G57="Standard dispute",Rates!$B$25,IF(G57="High-volume dispute",Rates!$B$26,IF(G57="Card chargeback",Rates!$B$27,0))),0)</f>
        <v>0</v>
      </c>
    </row>
    <row r="58" customFormat="false" ht="15" hidden="false" customHeight="false" outlineLevel="0" collapsed="false">
      <c r="A58" s="10"/>
      <c r="B58" s="10"/>
      <c r="C58" s="11"/>
      <c r="D58" s="10"/>
      <c r="E58" s="10"/>
      <c r="F58" s="10"/>
      <c r="G58" s="10"/>
      <c r="H58" s="12" t="n">
        <f aca="false">IF(OR(B58="",NOT(ISNUMBER(C58))),0,IF(ISNUMBER(INDEX(Rates!$D$5:$D$19,MATCH(B58,Rates!$A$5:$A$19,0))),MIN(C58*INDEX(Rates!$B$5:$B$19,MATCH(B58,Rates!$A$5:$A$19,0)),INDEX(Rates!$D$5:$D$19,MATCH(B58,Rates!$A$5:$A$19,0))),C58*INDEX(Rates!$B$5:$B$19,MATCH(B58,Rates!$A$5:$A$19,0))))</f>
        <v>0</v>
      </c>
      <c r="I58" s="12" t="n">
        <f aca="false">IF(OR(B58="",NOT(ISNUMBER(C58)),C58=0),0,INDEX(Rates!$C$5:$C$19,MATCH(B58,Rates!$A$5:$A$19,0)))</f>
        <v>0</v>
      </c>
      <c r="J58" s="12" t="n">
        <f aca="false">IF(AND(D58="Y",ISNUMBER(C58)),C58*Rates!$B$22,0)</f>
        <v>0</v>
      </c>
      <c r="K58" s="12" t="n">
        <f aca="false">IF(AND(ISNUMBER(C58),E58="Buyer pays in another currency (4%)"),C58*Rates!$B$23,IF(AND(ISNUMBER(C58),E58="Other conversion (3%)"),C58*Rates!$B$24,0))</f>
        <v>0</v>
      </c>
      <c r="L58" s="12" t="n">
        <f aca="false">H58+I58+J58+K58</f>
        <v>0</v>
      </c>
      <c r="M58" s="12" t="n">
        <f aca="false">IF(ISNUMBER(C58),C58-L58,0)</f>
        <v>0</v>
      </c>
      <c r="N58" s="13" t="str">
        <f aca="false">IF(AND(ISNUMBER(C58),C58&gt;0),L58/C58,"")</f>
        <v/>
      </c>
      <c r="O58" s="12" t="n">
        <f aca="false">IF(F58="Y",L58+IF(G58="Standard dispute",Rates!$B$25,IF(G58="High-volume dispute",Rates!$B$26,IF(G58="Card chargeback",Rates!$B$27,0))),0)</f>
        <v>0</v>
      </c>
    </row>
    <row r="59" customFormat="false" ht="15" hidden="false" customHeight="false" outlineLevel="0" collapsed="false">
      <c r="A59" s="10"/>
      <c r="B59" s="10"/>
      <c r="C59" s="11"/>
      <c r="D59" s="10"/>
      <c r="E59" s="10"/>
      <c r="F59" s="10"/>
      <c r="G59" s="10"/>
      <c r="H59" s="12" t="n">
        <f aca="false">IF(OR(B59="",NOT(ISNUMBER(C59))),0,IF(ISNUMBER(INDEX(Rates!$D$5:$D$19,MATCH(B59,Rates!$A$5:$A$19,0))),MIN(C59*INDEX(Rates!$B$5:$B$19,MATCH(B59,Rates!$A$5:$A$19,0)),INDEX(Rates!$D$5:$D$19,MATCH(B59,Rates!$A$5:$A$19,0))),C59*INDEX(Rates!$B$5:$B$19,MATCH(B59,Rates!$A$5:$A$19,0))))</f>
        <v>0</v>
      </c>
      <c r="I59" s="12" t="n">
        <f aca="false">IF(OR(B59="",NOT(ISNUMBER(C59)),C59=0),0,INDEX(Rates!$C$5:$C$19,MATCH(B59,Rates!$A$5:$A$19,0)))</f>
        <v>0</v>
      </c>
      <c r="J59" s="12" t="n">
        <f aca="false">IF(AND(D59="Y",ISNUMBER(C59)),C59*Rates!$B$22,0)</f>
        <v>0</v>
      </c>
      <c r="K59" s="12" t="n">
        <f aca="false">IF(AND(ISNUMBER(C59),E59="Buyer pays in another currency (4%)"),C59*Rates!$B$23,IF(AND(ISNUMBER(C59),E59="Other conversion (3%)"),C59*Rates!$B$24,0))</f>
        <v>0</v>
      </c>
      <c r="L59" s="12" t="n">
        <f aca="false">H59+I59+J59+K59</f>
        <v>0</v>
      </c>
      <c r="M59" s="12" t="n">
        <f aca="false">IF(ISNUMBER(C59),C59-L59,0)</f>
        <v>0</v>
      </c>
      <c r="N59" s="13" t="str">
        <f aca="false">IF(AND(ISNUMBER(C59),C59&gt;0),L59/C59,"")</f>
        <v/>
      </c>
      <c r="O59" s="12" t="n">
        <f aca="false">IF(F59="Y",L59+IF(G59="Standard dispute",Rates!$B$25,IF(G59="High-volume dispute",Rates!$B$26,IF(G59="Card chargeback",Rates!$B$27,0))),0)</f>
        <v>0</v>
      </c>
    </row>
    <row r="60" customFormat="false" ht="15" hidden="false" customHeight="false" outlineLevel="0" collapsed="false">
      <c r="A60" s="10"/>
      <c r="B60" s="10"/>
      <c r="C60" s="11"/>
      <c r="D60" s="10"/>
      <c r="E60" s="10"/>
      <c r="F60" s="10"/>
      <c r="G60" s="10"/>
      <c r="H60" s="12" t="n">
        <f aca="false">IF(OR(B60="",NOT(ISNUMBER(C60))),0,IF(ISNUMBER(INDEX(Rates!$D$5:$D$19,MATCH(B60,Rates!$A$5:$A$19,0))),MIN(C60*INDEX(Rates!$B$5:$B$19,MATCH(B60,Rates!$A$5:$A$19,0)),INDEX(Rates!$D$5:$D$19,MATCH(B60,Rates!$A$5:$A$19,0))),C60*INDEX(Rates!$B$5:$B$19,MATCH(B60,Rates!$A$5:$A$19,0))))</f>
        <v>0</v>
      </c>
      <c r="I60" s="12" t="n">
        <f aca="false">IF(OR(B60="",NOT(ISNUMBER(C60)),C60=0),0,INDEX(Rates!$C$5:$C$19,MATCH(B60,Rates!$A$5:$A$19,0)))</f>
        <v>0</v>
      </c>
      <c r="J60" s="12" t="n">
        <f aca="false">IF(AND(D60="Y",ISNUMBER(C60)),C60*Rates!$B$22,0)</f>
        <v>0</v>
      </c>
      <c r="K60" s="12" t="n">
        <f aca="false">IF(AND(ISNUMBER(C60),E60="Buyer pays in another currency (4%)"),C60*Rates!$B$23,IF(AND(ISNUMBER(C60),E60="Other conversion (3%)"),C60*Rates!$B$24,0))</f>
        <v>0</v>
      </c>
      <c r="L60" s="12" t="n">
        <f aca="false">H60+I60+J60+K60</f>
        <v>0</v>
      </c>
      <c r="M60" s="12" t="n">
        <f aca="false">IF(ISNUMBER(C60),C60-L60,0)</f>
        <v>0</v>
      </c>
      <c r="N60" s="13" t="str">
        <f aca="false">IF(AND(ISNUMBER(C60),C60&gt;0),L60/C60,"")</f>
        <v/>
      </c>
      <c r="O60" s="12" t="n">
        <f aca="false">IF(F60="Y",L60+IF(G60="Standard dispute",Rates!$B$25,IF(G60="High-volume dispute",Rates!$B$26,IF(G60="Card chargeback",Rates!$B$27,0))),0)</f>
        <v>0</v>
      </c>
    </row>
    <row r="61" customFormat="false" ht="15" hidden="false" customHeight="false" outlineLevel="0" collapsed="false">
      <c r="A61" s="10"/>
      <c r="B61" s="10"/>
      <c r="C61" s="11"/>
      <c r="D61" s="10"/>
      <c r="E61" s="10"/>
      <c r="F61" s="10"/>
      <c r="G61" s="10"/>
      <c r="H61" s="12" t="n">
        <f aca="false">IF(OR(B61="",NOT(ISNUMBER(C61))),0,IF(ISNUMBER(INDEX(Rates!$D$5:$D$19,MATCH(B61,Rates!$A$5:$A$19,0))),MIN(C61*INDEX(Rates!$B$5:$B$19,MATCH(B61,Rates!$A$5:$A$19,0)),INDEX(Rates!$D$5:$D$19,MATCH(B61,Rates!$A$5:$A$19,0))),C61*INDEX(Rates!$B$5:$B$19,MATCH(B61,Rates!$A$5:$A$19,0))))</f>
        <v>0</v>
      </c>
      <c r="I61" s="12" t="n">
        <f aca="false">IF(OR(B61="",NOT(ISNUMBER(C61)),C61=0),0,INDEX(Rates!$C$5:$C$19,MATCH(B61,Rates!$A$5:$A$19,0)))</f>
        <v>0</v>
      </c>
      <c r="J61" s="12" t="n">
        <f aca="false">IF(AND(D61="Y",ISNUMBER(C61)),C61*Rates!$B$22,0)</f>
        <v>0</v>
      </c>
      <c r="K61" s="12" t="n">
        <f aca="false">IF(AND(ISNUMBER(C61),E61="Buyer pays in another currency (4%)"),C61*Rates!$B$23,IF(AND(ISNUMBER(C61),E61="Other conversion (3%)"),C61*Rates!$B$24,0))</f>
        <v>0</v>
      </c>
      <c r="L61" s="12" t="n">
        <f aca="false">H61+I61+J61+K61</f>
        <v>0</v>
      </c>
      <c r="M61" s="12" t="n">
        <f aca="false">IF(ISNUMBER(C61),C61-L61,0)</f>
        <v>0</v>
      </c>
      <c r="N61" s="13" t="str">
        <f aca="false">IF(AND(ISNUMBER(C61),C61&gt;0),L61/C61,"")</f>
        <v/>
      </c>
      <c r="O61" s="12" t="n">
        <f aca="false">IF(F61="Y",L61+IF(G61="Standard dispute",Rates!$B$25,IF(G61="High-volume dispute",Rates!$B$26,IF(G61="Card chargeback",Rates!$B$27,0))),0)</f>
        <v>0</v>
      </c>
    </row>
    <row r="62" customFormat="false" ht="15" hidden="false" customHeight="false" outlineLevel="0" collapsed="false">
      <c r="A62" s="10"/>
      <c r="B62" s="10"/>
      <c r="C62" s="11"/>
      <c r="D62" s="10"/>
      <c r="E62" s="10"/>
      <c r="F62" s="10"/>
      <c r="G62" s="10"/>
      <c r="H62" s="12" t="n">
        <f aca="false">IF(OR(B62="",NOT(ISNUMBER(C62))),0,IF(ISNUMBER(INDEX(Rates!$D$5:$D$19,MATCH(B62,Rates!$A$5:$A$19,0))),MIN(C62*INDEX(Rates!$B$5:$B$19,MATCH(B62,Rates!$A$5:$A$19,0)),INDEX(Rates!$D$5:$D$19,MATCH(B62,Rates!$A$5:$A$19,0))),C62*INDEX(Rates!$B$5:$B$19,MATCH(B62,Rates!$A$5:$A$19,0))))</f>
        <v>0</v>
      </c>
      <c r="I62" s="12" t="n">
        <f aca="false">IF(OR(B62="",NOT(ISNUMBER(C62)),C62=0),0,INDEX(Rates!$C$5:$C$19,MATCH(B62,Rates!$A$5:$A$19,0)))</f>
        <v>0</v>
      </c>
      <c r="J62" s="12" t="n">
        <f aca="false">IF(AND(D62="Y",ISNUMBER(C62)),C62*Rates!$B$22,0)</f>
        <v>0</v>
      </c>
      <c r="K62" s="12" t="n">
        <f aca="false">IF(AND(ISNUMBER(C62),E62="Buyer pays in another currency (4%)"),C62*Rates!$B$23,IF(AND(ISNUMBER(C62),E62="Other conversion (3%)"),C62*Rates!$B$24,0))</f>
        <v>0</v>
      </c>
      <c r="L62" s="12" t="n">
        <f aca="false">H62+I62+J62+K62</f>
        <v>0</v>
      </c>
      <c r="M62" s="12" t="n">
        <f aca="false">IF(ISNUMBER(C62),C62-L62,0)</f>
        <v>0</v>
      </c>
      <c r="N62" s="13" t="str">
        <f aca="false">IF(AND(ISNUMBER(C62),C62&gt;0),L62/C62,"")</f>
        <v/>
      </c>
      <c r="O62" s="12" t="n">
        <f aca="false">IF(F62="Y",L62+IF(G62="Standard dispute",Rates!$B$25,IF(G62="High-volume dispute",Rates!$B$26,IF(G62="Card chargeback",Rates!$B$27,0))),0)</f>
        <v>0</v>
      </c>
    </row>
    <row r="63" customFormat="false" ht="15" hidden="false" customHeight="false" outlineLevel="0" collapsed="false">
      <c r="A63" s="10"/>
      <c r="B63" s="10"/>
      <c r="C63" s="11"/>
      <c r="D63" s="10"/>
      <c r="E63" s="10"/>
      <c r="F63" s="10"/>
      <c r="G63" s="10"/>
      <c r="H63" s="12" t="n">
        <f aca="false">IF(OR(B63="",NOT(ISNUMBER(C63))),0,IF(ISNUMBER(INDEX(Rates!$D$5:$D$19,MATCH(B63,Rates!$A$5:$A$19,0))),MIN(C63*INDEX(Rates!$B$5:$B$19,MATCH(B63,Rates!$A$5:$A$19,0)),INDEX(Rates!$D$5:$D$19,MATCH(B63,Rates!$A$5:$A$19,0))),C63*INDEX(Rates!$B$5:$B$19,MATCH(B63,Rates!$A$5:$A$19,0))))</f>
        <v>0</v>
      </c>
      <c r="I63" s="12" t="n">
        <f aca="false">IF(OR(B63="",NOT(ISNUMBER(C63)),C63=0),0,INDEX(Rates!$C$5:$C$19,MATCH(B63,Rates!$A$5:$A$19,0)))</f>
        <v>0</v>
      </c>
      <c r="J63" s="12" t="n">
        <f aca="false">IF(AND(D63="Y",ISNUMBER(C63)),C63*Rates!$B$22,0)</f>
        <v>0</v>
      </c>
      <c r="K63" s="12" t="n">
        <f aca="false">IF(AND(ISNUMBER(C63),E63="Buyer pays in another currency (4%)"),C63*Rates!$B$23,IF(AND(ISNUMBER(C63),E63="Other conversion (3%)"),C63*Rates!$B$24,0))</f>
        <v>0</v>
      </c>
      <c r="L63" s="12" t="n">
        <f aca="false">H63+I63+J63+K63</f>
        <v>0</v>
      </c>
      <c r="M63" s="12" t="n">
        <f aca="false">IF(ISNUMBER(C63),C63-L63,0)</f>
        <v>0</v>
      </c>
      <c r="N63" s="13" t="str">
        <f aca="false">IF(AND(ISNUMBER(C63),C63&gt;0),L63/C63,"")</f>
        <v/>
      </c>
      <c r="O63" s="12" t="n">
        <f aca="false">IF(F63="Y",L63+IF(G63="Standard dispute",Rates!$B$25,IF(G63="High-volume dispute",Rates!$B$26,IF(G63="Card chargeback",Rates!$B$27,0))),0)</f>
        <v>0</v>
      </c>
    </row>
    <row r="64" customFormat="false" ht="15" hidden="false" customHeight="false" outlineLevel="0" collapsed="false">
      <c r="A64" s="10"/>
      <c r="B64" s="10"/>
      <c r="C64" s="11"/>
      <c r="D64" s="10"/>
      <c r="E64" s="10"/>
      <c r="F64" s="10"/>
      <c r="G64" s="10"/>
      <c r="H64" s="12" t="n">
        <f aca="false">IF(OR(B64="",NOT(ISNUMBER(C64))),0,IF(ISNUMBER(INDEX(Rates!$D$5:$D$19,MATCH(B64,Rates!$A$5:$A$19,0))),MIN(C64*INDEX(Rates!$B$5:$B$19,MATCH(B64,Rates!$A$5:$A$19,0)),INDEX(Rates!$D$5:$D$19,MATCH(B64,Rates!$A$5:$A$19,0))),C64*INDEX(Rates!$B$5:$B$19,MATCH(B64,Rates!$A$5:$A$19,0))))</f>
        <v>0</v>
      </c>
      <c r="I64" s="12" t="n">
        <f aca="false">IF(OR(B64="",NOT(ISNUMBER(C64)),C64=0),0,INDEX(Rates!$C$5:$C$19,MATCH(B64,Rates!$A$5:$A$19,0)))</f>
        <v>0</v>
      </c>
      <c r="J64" s="12" t="n">
        <f aca="false">IF(AND(D64="Y",ISNUMBER(C64)),C64*Rates!$B$22,0)</f>
        <v>0</v>
      </c>
      <c r="K64" s="12" t="n">
        <f aca="false">IF(AND(ISNUMBER(C64),E64="Buyer pays in another currency (4%)"),C64*Rates!$B$23,IF(AND(ISNUMBER(C64),E64="Other conversion (3%)"),C64*Rates!$B$24,0))</f>
        <v>0</v>
      </c>
      <c r="L64" s="12" t="n">
        <f aca="false">H64+I64+J64+K64</f>
        <v>0</v>
      </c>
      <c r="M64" s="12" t="n">
        <f aca="false">IF(ISNUMBER(C64),C64-L64,0)</f>
        <v>0</v>
      </c>
      <c r="N64" s="13" t="str">
        <f aca="false">IF(AND(ISNUMBER(C64),C64&gt;0),L64/C64,"")</f>
        <v/>
      </c>
      <c r="O64" s="12" t="n">
        <f aca="false">IF(F64="Y",L64+IF(G64="Standard dispute",Rates!$B$25,IF(G64="High-volume dispute",Rates!$B$26,IF(G64="Card chargeback",Rates!$B$27,0))),0)</f>
        <v>0</v>
      </c>
    </row>
    <row r="65" customFormat="false" ht="15" hidden="false" customHeight="false" outlineLevel="0" collapsed="false">
      <c r="A65" s="10"/>
      <c r="B65" s="10"/>
      <c r="C65" s="11"/>
      <c r="D65" s="10"/>
      <c r="E65" s="10"/>
      <c r="F65" s="10"/>
      <c r="G65" s="10"/>
      <c r="H65" s="12" t="n">
        <f aca="false">IF(OR(B65="",NOT(ISNUMBER(C65))),0,IF(ISNUMBER(INDEX(Rates!$D$5:$D$19,MATCH(B65,Rates!$A$5:$A$19,0))),MIN(C65*INDEX(Rates!$B$5:$B$19,MATCH(B65,Rates!$A$5:$A$19,0)),INDEX(Rates!$D$5:$D$19,MATCH(B65,Rates!$A$5:$A$19,0))),C65*INDEX(Rates!$B$5:$B$19,MATCH(B65,Rates!$A$5:$A$19,0))))</f>
        <v>0</v>
      </c>
      <c r="I65" s="12" t="n">
        <f aca="false">IF(OR(B65="",NOT(ISNUMBER(C65)),C65=0),0,INDEX(Rates!$C$5:$C$19,MATCH(B65,Rates!$A$5:$A$19,0)))</f>
        <v>0</v>
      </c>
      <c r="J65" s="12" t="n">
        <f aca="false">IF(AND(D65="Y",ISNUMBER(C65)),C65*Rates!$B$22,0)</f>
        <v>0</v>
      </c>
      <c r="K65" s="12" t="n">
        <f aca="false">IF(AND(ISNUMBER(C65),E65="Buyer pays in another currency (4%)"),C65*Rates!$B$23,IF(AND(ISNUMBER(C65),E65="Other conversion (3%)"),C65*Rates!$B$24,0))</f>
        <v>0</v>
      </c>
      <c r="L65" s="12" t="n">
        <f aca="false">H65+I65+J65+K65</f>
        <v>0</v>
      </c>
      <c r="M65" s="12" t="n">
        <f aca="false">IF(ISNUMBER(C65),C65-L65,0)</f>
        <v>0</v>
      </c>
      <c r="N65" s="13" t="str">
        <f aca="false">IF(AND(ISNUMBER(C65),C65&gt;0),L65/C65,"")</f>
        <v/>
      </c>
      <c r="O65" s="12" t="n">
        <f aca="false">IF(F65="Y",L65+IF(G65="Standard dispute",Rates!$B$25,IF(G65="High-volume dispute",Rates!$B$26,IF(G65="Card chargeback",Rates!$B$27,0))),0)</f>
        <v>0</v>
      </c>
    </row>
    <row r="66" customFormat="false" ht="15" hidden="false" customHeight="false" outlineLevel="0" collapsed="false">
      <c r="A66" s="10"/>
      <c r="B66" s="10"/>
      <c r="C66" s="11"/>
      <c r="D66" s="10"/>
      <c r="E66" s="10"/>
      <c r="F66" s="10"/>
      <c r="G66" s="10"/>
      <c r="H66" s="12" t="n">
        <f aca="false">IF(OR(B66="",NOT(ISNUMBER(C66))),0,IF(ISNUMBER(INDEX(Rates!$D$5:$D$19,MATCH(B66,Rates!$A$5:$A$19,0))),MIN(C66*INDEX(Rates!$B$5:$B$19,MATCH(B66,Rates!$A$5:$A$19,0)),INDEX(Rates!$D$5:$D$19,MATCH(B66,Rates!$A$5:$A$19,0))),C66*INDEX(Rates!$B$5:$B$19,MATCH(B66,Rates!$A$5:$A$19,0))))</f>
        <v>0</v>
      </c>
      <c r="I66" s="12" t="n">
        <f aca="false">IF(OR(B66="",NOT(ISNUMBER(C66)),C66=0),0,INDEX(Rates!$C$5:$C$19,MATCH(B66,Rates!$A$5:$A$19,0)))</f>
        <v>0</v>
      </c>
      <c r="J66" s="12" t="n">
        <f aca="false">IF(AND(D66="Y",ISNUMBER(C66)),C66*Rates!$B$22,0)</f>
        <v>0</v>
      </c>
      <c r="K66" s="12" t="n">
        <f aca="false">IF(AND(ISNUMBER(C66),E66="Buyer pays in another currency (4%)"),C66*Rates!$B$23,IF(AND(ISNUMBER(C66),E66="Other conversion (3%)"),C66*Rates!$B$24,0))</f>
        <v>0</v>
      </c>
      <c r="L66" s="12" t="n">
        <f aca="false">H66+I66+J66+K66</f>
        <v>0</v>
      </c>
      <c r="M66" s="12" t="n">
        <f aca="false">IF(ISNUMBER(C66),C66-L66,0)</f>
        <v>0</v>
      </c>
      <c r="N66" s="13" t="str">
        <f aca="false">IF(AND(ISNUMBER(C66),C66&gt;0),L66/C66,"")</f>
        <v/>
      </c>
      <c r="O66" s="12" t="n">
        <f aca="false">IF(F66="Y",L66+IF(G66="Standard dispute",Rates!$B$25,IF(G66="High-volume dispute",Rates!$B$26,IF(G66="Card chargeback",Rates!$B$27,0))),0)</f>
        <v>0</v>
      </c>
    </row>
    <row r="67" customFormat="false" ht="15" hidden="false" customHeight="false" outlineLevel="0" collapsed="false">
      <c r="A67" s="10"/>
      <c r="B67" s="10"/>
      <c r="C67" s="11"/>
      <c r="D67" s="10"/>
      <c r="E67" s="10"/>
      <c r="F67" s="10"/>
      <c r="G67" s="10"/>
      <c r="H67" s="12" t="n">
        <f aca="false">IF(OR(B67="",NOT(ISNUMBER(C67))),0,IF(ISNUMBER(INDEX(Rates!$D$5:$D$19,MATCH(B67,Rates!$A$5:$A$19,0))),MIN(C67*INDEX(Rates!$B$5:$B$19,MATCH(B67,Rates!$A$5:$A$19,0)),INDEX(Rates!$D$5:$D$19,MATCH(B67,Rates!$A$5:$A$19,0))),C67*INDEX(Rates!$B$5:$B$19,MATCH(B67,Rates!$A$5:$A$19,0))))</f>
        <v>0</v>
      </c>
      <c r="I67" s="12" t="n">
        <f aca="false">IF(OR(B67="",NOT(ISNUMBER(C67)),C67=0),0,INDEX(Rates!$C$5:$C$19,MATCH(B67,Rates!$A$5:$A$19,0)))</f>
        <v>0</v>
      </c>
      <c r="J67" s="12" t="n">
        <f aca="false">IF(AND(D67="Y",ISNUMBER(C67)),C67*Rates!$B$22,0)</f>
        <v>0</v>
      </c>
      <c r="K67" s="12" t="n">
        <f aca="false">IF(AND(ISNUMBER(C67),E67="Buyer pays in another currency (4%)"),C67*Rates!$B$23,IF(AND(ISNUMBER(C67),E67="Other conversion (3%)"),C67*Rates!$B$24,0))</f>
        <v>0</v>
      </c>
      <c r="L67" s="12" t="n">
        <f aca="false">H67+I67+J67+K67</f>
        <v>0</v>
      </c>
      <c r="M67" s="12" t="n">
        <f aca="false">IF(ISNUMBER(C67),C67-L67,0)</f>
        <v>0</v>
      </c>
      <c r="N67" s="13" t="str">
        <f aca="false">IF(AND(ISNUMBER(C67),C67&gt;0),L67/C67,"")</f>
        <v/>
      </c>
      <c r="O67" s="12" t="n">
        <f aca="false">IF(F67="Y",L67+IF(G67="Standard dispute",Rates!$B$25,IF(G67="High-volume dispute",Rates!$B$26,IF(G67="Card chargeback",Rates!$B$27,0))),0)</f>
        <v>0</v>
      </c>
    </row>
    <row r="68" customFormat="false" ht="15" hidden="false" customHeight="false" outlineLevel="0" collapsed="false">
      <c r="A68" s="10"/>
      <c r="B68" s="10"/>
      <c r="C68" s="11"/>
      <c r="D68" s="10"/>
      <c r="E68" s="10"/>
      <c r="F68" s="10"/>
      <c r="G68" s="10"/>
      <c r="H68" s="12" t="n">
        <f aca="false">IF(OR(B68="",NOT(ISNUMBER(C68))),0,IF(ISNUMBER(INDEX(Rates!$D$5:$D$19,MATCH(B68,Rates!$A$5:$A$19,0))),MIN(C68*INDEX(Rates!$B$5:$B$19,MATCH(B68,Rates!$A$5:$A$19,0)),INDEX(Rates!$D$5:$D$19,MATCH(B68,Rates!$A$5:$A$19,0))),C68*INDEX(Rates!$B$5:$B$19,MATCH(B68,Rates!$A$5:$A$19,0))))</f>
        <v>0</v>
      </c>
      <c r="I68" s="12" t="n">
        <f aca="false">IF(OR(B68="",NOT(ISNUMBER(C68)),C68=0),0,INDEX(Rates!$C$5:$C$19,MATCH(B68,Rates!$A$5:$A$19,0)))</f>
        <v>0</v>
      </c>
      <c r="J68" s="12" t="n">
        <f aca="false">IF(AND(D68="Y",ISNUMBER(C68)),C68*Rates!$B$22,0)</f>
        <v>0</v>
      </c>
      <c r="K68" s="12" t="n">
        <f aca="false">IF(AND(ISNUMBER(C68),E68="Buyer pays in another currency (4%)"),C68*Rates!$B$23,IF(AND(ISNUMBER(C68),E68="Other conversion (3%)"),C68*Rates!$B$24,0))</f>
        <v>0</v>
      </c>
      <c r="L68" s="12" t="n">
        <f aca="false">H68+I68+J68+K68</f>
        <v>0</v>
      </c>
      <c r="M68" s="12" t="n">
        <f aca="false">IF(ISNUMBER(C68),C68-L68,0)</f>
        <v>0</v>
      </c>
      <c r="N68" s="13" t="str">
        <f aca="false">IF(AND(ISNUMBER(C68),C68&gt;0),L68/C68,"")</f>
        <v/>
      </c>
      <c r="O68" s="12" t="n">
        <f aca="false">IF(F68="Y",L68+IF(G68="Standard dispute",Rates!$B$25,IF(G68="High-volume dispute",Rates!$B$26,IF(G68="Card chargeback",Rates!$B$27,0))),0)</f>
        <v>0</v>
      </c>
    </row>
    <row r="69" customFormat="false" ht="15" hidden="false" customHeight="false" outlineLevel="0" collapsed="false">
      <c r="A69" s="10"/>
      <c r="B69" s="10"/>
      <c r="C69" s="11"/>
      <c r="D69" s="10"/>
      <c r="E69" s="10"/>
      <c r="F69" s="10"/>
      <c r="G69" s="10"/>
      <c r="H69" s="12" t="n">
        <f aca="false">IF(OR(B69="",NOT(ISNUMBER(C69))),0,IF(ISNUMBER(INDEX(Rates!$D$5:$D$19,MATCH(B69,Rates!$A$5:$A$19,0))),MIN(C69*INDEX(Rates!$B$5:$B$19,MATCH(B69,Rates!$A$5:$A$19,0)),INDEX(Rates!$D$5:$D$19,MATCH(B69,Rates!$A$5:$A$19,0))),C69*INDEX(Rates!$B$5:$B$19,MATCH(B69,Rates!$A$5:$A$19,0))))</f>
        <v>0</v>
      </c>
      <c r="I69" s="12" t="n">
        <f aca="false">IF(OR(B69="",NOT(ISNUMBER(C69)),C69=0),0,INDEX(Rates!$C$5:$C$19,MATCH(B69,Rates!$A$5:$A$19,0)))</f>
        <v>0</v>
      </c>
      <c r="J69" s="12" t="n">
        <f aca="false">IF(AND(D69="Y",ISNUMBER(C69)),C69*Rates!$B$22,0)</f>
        <v>0</v>
      </c>
      <c r="K69" s="12" t="n">
        <f aca="false">IF(AND(ISNUMBER(C69),E69="Buyer pays in another currency (4%)"),C69*Rates!$B$23,IF(AND(ISNUMBER(C69),E69="Other conversion (3%)"),C69*Rates!$B$24,0))</f>
        <v>0</v>
      </c>
      <c r="L69" s="12" t="n">
        <f aca="false">H69+I69+J69+K69</f>
        <v>0</v>
      </c>
      <c r="M69" s="12" t="n">
        <f aca="false">IF(ISNUMBER(C69),C69-L69,0)</f>
        <v>0</v>
      </c>
      <c r="N69" s="13" t="str">
        <f aca="false">IF(AND(ISNUMBER(C69),C69&gt;0),L69/C69,"")</f>
        <v/>
      </c>
      <c r="O69" s="12" t="n">
        <f aca="false">IF(F69="Y",L69+IF(G69="Standard dispute",Rates!$B$25,IF(G69="High-volume dispute",Rates!$B$26,IF(G69="Card chargeback",Rates!$B$27,0))),0)</f>
        <v>0</v>
      </c>
    </row>
    <row r="70" customFormat="false" ht="15" hidden="false" customHeight="false" outlineLevel="0" collapsed="false">
      <c r="A70" s="10"/>
      <c r="B70" s="10"/>
      <c r="C70" s="11"/>
      <c r="D70" s="10"/>
      <c r="E70" s="10"/>
      <c r="F70" s="10"/>
      <c r="G70" s="10"/>
      <c r="H70" s="12" t="n">
        <f aca="false">IF(OR(B70="",NOT(ISNUMBER(C70))),0,IF(ISNUMBER(INDEX(Rates!$D$5:$D$19,MATCH(B70,Rates!$A$5:$A$19,0))),MIN(C70*INDEX(Rates!$B$5:$B$19,MATCH(B70,Rates!$A$5:$A$19,0)),INDEX(Rates!$D$5:$D$19,MATCH(B70,Rates!$A$5:$A$19,0))),C70*INDEX(Rates!$B$5:$B$19,MATCH(B70,Rates!$A$5:$A$19,0))))</f>
        <v>0</v>
      </c>
      <c r="I70" s="12" t="n">
        <f aca="false">IF(OR(B70="",NOT(ISNUMBER(C70)),C70=0),0,INDEX(Rates!$C$5:$C$19,MATCH(B70,Rates!$A$5:$A$19,0)))</f>
        <v>0</v>
      </c>
      <c r="J70" s="12" t="n">
        <f aca="false">IF(AND(D70="Y",ISNUMBER(C70)),C70*Rates!$B$22,0)</f>
        <v>0</v>
      </c>
      <c r="K70" s="12" t="n">
        <f aca="false">IF(AND(ISNUMBER(C70),E70="Buyer pays in another currency (4%)"),C70*Rates!$B$23,IF(AND(ISNUMBER(C70),E70="Other conversion (3%)"),C70*Rates!$B$24,0))</f>
        <v>0</v>
      </c>
      <c r="L70" s="12" t="n">
        <f aca="false">H70+I70+J70+K70</f>
        <v>0</v>
      </c>
      <c r="M70" s="12" t="n">
        <f aca="false">IF(ISNUMBER(C70),C70-L70,0)</f>
        <v>0</v>
      </c>
      <c r="N70" s="13" t="str">
        <f aca="false">IF(AND(ISNUMBER(C70),C70&gt;0),L70/C70,"")</f>
        <v/>
      </c>
      <c r="O70" s="12" t="n">
        <f aca="false">IF(F70="Y",L70+IF(G70="Standard dispute",Rates!$B$25,IF(G70="High-volume dispute",Rates!$B$26,IF(G70="Card chargeback",Rates!$B$27,0))),0)</f>
        <v>0</v>
      </c>
    </row>
    <row r="71" customFormat="false" ht="15" hidden="false" customHeight="false" outlineLevel="0" collapsed="false">
      <c r="A71" s="10"/>
      <c r="B71" s="10"/>
      <c r="C71" s="11"/>
      <c r="D71" s="10"/>
      <c r="E71" s="10"/>
      <c r="F71" s="10"/>
      <c r="G71" s="10"/>
      <c r="H71" s="12" t="n">
        <f aca="false">IF(OR(B71="",NOT(ISNUMBER(C71))),0,IF(ISNUMBER(INDEX(Rates!$D$5:$D$19,MATCH(B71,Rates!$A$5:$A$19,0))),MIN(C71*INDEX(Rates!$B$5:$B$19,MATCH(B71,Rates!$A$5:$A$19,0)),INDEX(Rates!$D$5:$D$19,MATCH(B71,Rates!$A$5:$A$19,0))),C71*INDEX(Rates!$B$5:$B$19,MATCH(B71,Rates!$A$5:$A$19,0))))</f>
        <v>0</v>
      </c>
      <c r="I71" s="12" t="n">
        <f aca="false">IF(OR(B71="",NOT(ISNUMBER(C71)),C71=0),0,INDEX(Rates!$C$5:$C$19,MATCH(B71,Rates!$A$5:$A$19,0)))</f>
        <v>0</v>
      </c>
      <c r="J71" s="12" t="n">
        <f aca="false">IF(AND(D71="Y",ISNUMBER(C71)),C71*Rates!$B$22,0)</f>
        <v>0</v>
      </c>
      <c r="K71" s="12" t="n">
        <f aca="false">IF(AND(ISNUMBER(C71),E71="Buyer pays in another currency (4%)"),C71*Rates!$B$23,IF(AND(ISNUMBER(C71),E71="Other conversion (3%)"),C71*Rates!$B$24,0))</f>
        <v>0</v>
      </c>
      <c r="L71" s="12" t="n">
        <f aca="false">H71+I71+J71+K71</f>
        <v>0</v>
      </c>
      <c r="M71" s="12" t="n">
        <f aca="false">IF(ISNUMBER(C71),C71-L71,0)</f>
        <v>0</v>
      </c>
      <c r="N71" s="13" t="str">
        <f aca="false">IF(AND(ISNUMBER(C71),C71&gt;0),L71/C71,"")</f>
        <v/>
      </c>
      <c r="O71" s="12" t="n">
        <f aca="false">IF(F71="Y",L71+IF(G71="Standard dispute",Rates!$B$25,IF(G71="High-volume dispute",Rates!$B$26,IF(G71="Card chargeback",Rates!$B$27,0))),0)</f>
        <v>0</v>
      </c>
    </row>
    <row r="72" customFormat="false" ht="15" hidden="false" customHeight="false" outlineLevel="0" collapsed="false">
      <c r="A72" s="10"/>
      <c r="B72" s="10"/>
      <c r="C72" s="11"/>
      <c r="D72" s="10"/>
      <c r="E72" s="10"/>
      <c r="F72" s="10"/>
      <c r="G72" s="10"/>
      <c r="H72" s="12" t="n">
        <f aca="false">IF(OR(B72="",NOT(ISNUMBER(C72))),0,IF(ISNUMBER(INDEX(Rates!$D$5:$D$19,MATCH(B72,Rates!$A$5:$A$19,0))),MIN(C72*INDEX(Rates!$B$5:$B$19,MATCH(B72,Rates!$A$5:$A$19,0)),INDEX(Rates!$D$5:$D$19,MATCH(B72,Rates!$A$5:$A$19,0))),C72*INDEX(Rates!$B$5:$B$19,MATCH(B72,Rates!$A$5:$A$19,0))))</f>
        <v>0</v>
      </c>
      <c r="I72" s="12" t="n">
        <f aca="false">IF(OR(B72="",NOT(ISNUMBER(C72)),C72=0),0,INDEX(Rates!$C$5:$C$19,MATCH(B72,Rates!$A$5:$A$19,0)))</f>
        <v>0</v>
      </c>
      <c r="J72" s="12" t="n">
        <f aca="false">IF(AND(D72="Y",ISNUMBER(C72)),C72*Rates!$B$22,0)</f>
        <v>0</v>
      </c>
      <c r="K72" s="12" t="n">
        <f aca="false">IF(AND(ISNUMBER(C72),E72="Buyer pays in another currency (4%)"),C72*Rates!$B$23,IF(AND(ISNUMBER(C72),E72="Other conversion (3%)"),C72*Rates!$B$24,0))</f>
        <v>0</v>
      </c>
      <c r="L72" s="12" t="n">
        <f aca="false">H72+I72+J72+K72</f>
        <v>0</v>
      </c>
      <c r="M72" s="12" t="n">
        <f aca="false">IF(ISNUMBER(C72),C72-L72,0)</f>
        <v>0</v>
      </c>
      <c r="N72" s="13" t="str">
        <f aca="false">IF(AND(ISNUMBER(C72),C72&gt;0),L72/C72,"")</f>
        <v/>
      </c>
      <c r="O72" s="12" t="n">
        <f aca="false">IF(F72="Y",L72+IF(G72="Standard dispute",Rates!$B$25,IF(G72="High-volume dispute",Rates!$B$26,IF(G72="Card chargeback",Rates!$B$27,0))),0)</f>
        <v>0</v>
      </c>
    </row>
    <row r="73" customFormat="false" ht="15" hidden="false" customHeight="false" outlineLevel="0" collapsed="false">
      <c r="A73" s="10"/>
      <c r="B73" s="10"/>
      <c r="C73" s="11"/>
      <c r="D73" s="10"/>
      <c r="E73" s="10"/>
      <c r="F73" s="10"/>
      <c r="G73" s="10"/>
      <c r="H73" s="12" t="n">
        <f aca="false">IF(OR(B73="",NOT(ISNUMBER(C73))),0,IF(ISNUMBER(INDEX(Rates!$D$5:$D$19,MATCH(B73,Rates!$A$5:$A$19,0))),MIN(C73*INDEX(Rates!$B$5:$B$19,MATCH(B73,Rates!$A$5:$A$19,0)),INDEX(Rates!$D$5:$D$19,MATCH(B73,Rates!$A$5:$A$19,0))),C73*INDEX(Rates!$B$5:$B$19,MATCH(B73,Rates!$A$5:$A$19,0))))</f>
        <v>0</v>
      </c>
      <c r="I73" s="12" t="n">
        <f aca="false">IF(OR(B73="",NOT(ISNUMBER(C73)),C73=0),0,INDEX(Rates!$C$5:$C$19,MATCH(B73,Rates!$A$5:$A$19,0)))</f>
        <v>0</v>
      </c>
      <c r="J73" s="12" t="n">
        <f aca="false">IF(AND(D73="Y",ISNUMBER(C73)),C73*Rates!$B$22,0)</f>
        <v>0</v>
      </c>
      <c r="K73" s="12" t="n">
        <f aca="false">IF(AND(ISNUMBER(C73),E73="Buyer pays in another currency (4%)"),C73*Rates!$B$23,IF(AND(ISNUMBER(C73),E73="Other conversion (3%)"),C73*Rates!$B$24,0))</f>
        <v>0</v>
      </c>
      <c r="L73" s="12" t="n">
        <f aca="false">H73+I73+J73+K73</f>
        <v>0</v>
      </c>
      <c r="M73" s="12" t="n">
        <f aca="false">IF(ISNUMBER(C73),C73-L73,0)</f>
        <v>0</v>
      </c>
      <c r="N73" s="13" t="str">
        <f aca="false">IF(AND(ISNUMBER(C73),C73&gt;0),L73/C73,"")</f>
        <v/>
      </c>
      <c r="O73" s="12" t="n">
        <f aca="false">IF(F73="Y",L73+IF(G73="Standard dispute",Rates!$B$25,IF(G73="High-volume dispute",Rates!$B$26,IF(G73="Card chargeback",Rates!$B$27,0))),0)</f>
        <v>0</v>
      </c>
    </row>
    <row r="74" customFormat="false" ht="15" hidden="false" customHeight="false" outlineLevel="0" collapsed="false">
      <c r="A74" s="10"/>
      <c r="B74" s="10"/>
      <c r="C74" s="11"/>
      <c r="D74" s="10"/>
      <c r="E74" s="10"/>
      <c r="F74" s="10"/>
      <c r="G74" s="10"/>
      <c r="H74" s="12" t="n">
        <f aca="false">IF(OR(B74="",NOT(ISNUMBER(C74))),0,IF(ISNUMBER(INDEX(Rates!$D$5:$D$19,MATCH(B74,Rates!$A$5:$A$19,0))),MIN(C74*INDEX(Rates!$B$5:$B$19,MATCH(B74,Rates!$A$5:$A$19,0)),INDEX(Rates!$D$5:$D$19,MATCH(B74,Rates!$A$5:$A$19,0))),C74*INDEX(Rates!$B$5:$B$19,MATCH(B74,Rates!$A$5:$A$19,0))))</f>
        <v>0</v>
      </c>
      <c r="I74" s="12" t="n">
        <f aca="false">IF(OR(B74="",NOT(ISNUMBER(C74)),C74=0),0,INDEX(Rates!$C$5:$C$19,MATCH(B74,Rates!$A$5:$A$19,0)))</f>
        <v>0</v>
      </c>
      <c r="J74" s="12" t="n">
        <f aca="false">IF(AND(D74="Y",ISNUMBER(C74)),C74*Rates!$B$22,0)</f>
        <v>0</v>
      </c>
      <c r="K74" s="12" t="n">
        <f aca="false">IF(AND(ISNUMBER(C74),E74="Buyer pays in another currency (4%)"),C74*Rates!$B$23,IF(AND(ISNUMBER(C74),E74="Other conversion (3%)"),C74*Rates!$B$24,0))</f>
        <v>0</v>
      </c>
      <c r="L74" s="12" t="n">
        <f aca="false">H74+I74+J74+K74</f>
        <v>0</v>
      </c>
      <c r="M74" s="12" t="n">
        <f aca="false">IF(ISNUMBER(C74),C74-L74,0)</f>
        <v>0</v>
      </c>
      <c r="N74" s="13" t="str">
        <f aca="false">IF(AND(ISNUMBER(C74),C74&gt;0),L74/C74,"")</f>
        <v/>
      </c>
      <c r="O74" s="12" t="n">
        <f aca="false">IF(F74="Y",L74+IF(G74="Standard dispute",Rates!$B$25,IF(G74="High-volume dispute",Rates!$B$26,IF(G74="Card chargeback",Rates!$B$27,0))),0)</f>
        <v>0</v>
      </c>
    </row>
    <row r="75" customFormat="false" ht="15" hidden="false" customHeight="false" outlineLevel="0" collapsed="false">
      <c r="A75" s="10"/>
      <c r="B75" s="10"/>
      <c r="C75" s="11"/>
      <c r="D75" s="10"/>
      <c r="E75" s="10"/>
      <c r="F75" s="10"/>
      <c r="G75" s="10"/>
      <c r="H75" s="12" t="n">
        <f aca="false">IF(OR(B75="",NOT(ISNUMBER(C75))),0,IF(ISNUMBER(INDEX(Rates!$D$5:$D$19,MATCH(B75,Rates!$A$5:$A$19,0))),MIN(C75*INDEX(Rates!$B$5:$B$19,MATCH(B75,Rates!$A$5:$A$19,0)),INDEX(Rates!$D$5:$D$19,MATCH(B75,Rates!$A$5:$A$19,0))),C75*INDEX(Rates!$B$5:$B$19,MATCH(B75,Rates!$A$5:$A$19,0))))</f>
        <v>0</v>
      </c>
      <c r="I75" s="12" t="n">
        <f aca="false">IF(OR(B75="",NOT(ISNUMBER(C75)),C75=0),0,INDEX(Rates!$C$5:$C$19,MATCH(B75,Rates!$A$5:$A$19,0)))</f>
        <v>0</v>
      </c>
      <c r="J75" s="12" t="n">
        <f aca="false">IF(AND(D75="Y",ISNUMBER(C75)),C75*Rates!$B$22,0)</f>
        <v>0</v>
      </c>
      <c r="K75" s="12" t="n">
        <f aca="false">IF(AND(ISNUMBER(C75),E75="Buyer pays in another currency (4%)"),C75*Rates!$B$23,IF(AND(ISNUMBER(C75),E75="Other conversion (3%)"),C75*Rates!$B$24,0))</f>
        <v>0</v>
      </c>
      <c r="L75" s="12" t="n">
        <f aca="false">H75+I75+J75+K75</f>
        <v>0</v>
      </c>
      <c r="M75" s="12" t="n">
        <f aca="false">IF(ISNUMBER(C75),C75-L75,0)</f>
        <v>0</v>
      </c>
      <c r="N75" s="13" t="str">
        <f aca="false">IF(AND(ISNUMBER(C75),C75&gt;0),L75/C75,"")</f>
        <v/>
      </c>
      <c r="O75" s="12" t="n">
        <f aca="false">IF(F75="Y",L75+IF(G75="Standard dispute",Rates!$B$25,IF(G75="High-volume dispute",Rates!$B$26,IF(G75="Card chargeback",Rates!$B$27,0))),0)</f>
        <v>0</v>
      </c>
    </row>
    <row r="76" customFormat="false" ht="15" hidden="false" customHeight="false" outlineLevel="0" collapsed="false">
      <c r="A76" s="10"/>
      <c r="B76" s="10"/>
      <c r="C76" s="11"/>
      <c r="D76" s="10"/>
      <c r="E76" s="10"/>
      <c r="F76" s="10"/>
      <c r="G76" s="10"/>
      <c r="H76" s="12" t="n">
        <f aca="false">IF(OR(B76="",NOT(ISNUMBER(C76))),0,IF(ISNUMBER(INDEX(Rates!$D$5:$D$19,MATCH(B76,Rates!$A$5:$A$19,0))),MIN(C76*INDEX(Rates!$B$5:$B$19,MATCH(B76,Rates!$A$5:$A$19,0)),INDEX(Rates!$D$5:$D$19,MATCH(B76,Rates!$A$5:$A$19,0))),C76*INDEX(Rates!$B$5:$B$19,MATCH(B76,Rates!$A$5:$A$19,0))))</f>
        <v>0</v>
      </c>
      <c r="I76" s="12" t="n">
        <f aca="false">IF(OR(B76="",NOT(ISNUMBER(C76)),C76=0),0,INDEX(Rates!$C$5:$C$19,MATCH(B76,Rates!$A$5:$A$19,0)))</f>
        <v>0</v>
      </c>
      <c r="J76" s="12" t="n">
        <f aca="false">IF(AND(D76="Y",ISNUMBER(C76)),C76*Rates!$B$22,0)</f>
        <v>0</v>
      </c>
      <c r="K76" s="12" t="n">
        <f aca="false">IF(AND(ISNUMBER(C76),E76="Buyer pays in another currency (4%)"),C76*Rates!$B$23,IF(AND(ISNUMBER(C76),E76="Other conversion (3%)"),C76*Rates!$B$24,0))</f>
        <v>0</v>
      </c>
      <c r="L76" s="12" t="n">
        <f aca="false">H76+I76+J76+K76</f>
        <v>0</v>
      </c>
      <c r="M76" s="12" t="n">
        <f aca="false">IF(ISNUMBER(C76),C76-L76,0)</f>
        <v>0</v>
      </c>
      <c r="N76" s="13" t="str">
        <f aca="false">IF(AND(ISNUMBER(C76),C76&gt;0),L76/C76,"")</f>
        <v/>
      </c>
      <c r="O76" s="12" t="n">
        <f aca="false">IF(F76="Y",L76+IF(G76="Standard dispute",Rates!$B$25,IF(G76="High-volume dispute",Rates!$B$26,IF(G76="Card chargeback",Rates!$B$27,0))),0)</f>
        <v>0</v>
      </c>
    </row>
    <row r="77" customFormat="false" ht="15" hidden="false" customHeight="false" outlineLevel="0" collapsed="false">
      <c r="A77" s="10"/>
      <c r="B77" s="10"/>
      <c r="C77" s="11"/>
      <c r="D77" s="10"/>
      <c r="E77" s="10"/>
      <c r="F77" s="10"/>
      <c r="G77" s="10"/>
      <c r="H77" s="12" t="n">
        <f aca="false">IF(OR(B77="",NOT(ISNUMBER(C77))),0,IF(ISNUMBER(INDEX(Rates!$D$5:$D$19,MATCH(B77,Rates!$A$5:$A$19,0))),MIN(C77*INDEX(Rates!$B$5:$B$19,MATCH(B77,Rates!$A$5:$A$19,0)),INDEX(Rates!$D$5:$D$19,MATCH(B77,Rates!$A$5:$A$19,0))),C77*INDEX(Rates!$B$5:$B$19,MATCH(B77,Rates!$A$5:$A$19,0))))</f>
        <v>0</v>
      </c>
      <c r="I77" s="12" t="n">
        <f aca="false">IF(OR(B77="",NOT(ISNUMBER(C77)),C77=0),0,INDEX(Rates!$C$5:$C$19,MATCH(B77,Rates!$A$5:$A$19,0)))</f>
        <v>0</v>
      </c>
      <c r="J77" s="12" t="n">
        <f aca="false">IF(AND(D77="Y",ISNUMBER(C77)),C77*Rates!$B$22,0)</f>
        <v>0</v>
      </c>
      <c r="K77" s="12" t="n">
        <f aca="false">IF(AND(ISNUMBER(C77),E77="Buyer pays in another currency (4%)"),C77*Rates!$B$23,IF(AND(ISNUMBER(C77),E77="Other conversion (3%)"),C77*Rates!$B$24,0))</f>
        <v>0</v>
      </c>
      <c r="L77" s="12" t="n">
        <f aca="false">H77+I77+J77+K77</f>
        <v>0</v>
      </c>
      <c r="M77" s="12" t="n">
        <f aca="false">IF(ISNUMBER(C77),C77-L77,0)</f>
        <v>0</v>
      </c>
      <c r="N77" s="13" t="str">
        <f aca="false">IF(AND(ISNUMBER(C77),C77&gt;0),L77/C77,"")</f>
        <v/>
      </c>
      <c r="O77" s="12" t="n">
        <f aca="false">IF(F77="Y",L77+IF(G77="Standard dispute",Rates!$B$25,IF(G77="High-volume dispute",Rates!$B$26,IF(G77="Card chargeback",Rates!$B$27,0))),0)</f>
        <v>0</v>
      </c>
    </row>
    <row r="78" customFormat="false" ht="15" hidden="false" customHeight="false" outlineLevel="0" collapsed="false">
      <c r="A78" s="10"/>
      <c r="B78" s="10"/>
      <c r="C78" s="11"/>
      <c r="D78" s="10"/>
      <c r="E78" s="10"/>
      <c r="F78" s="10"/>
      <c r="G78" s="10"/>
      <c r="H78" s="12" t="n">
        <f aca="false">IF(OR(B78="",NOT(ISNUMBER(C78))),0,IF(ISNUMBER(INDEX(Rates!$D$5:$D$19,MATCH(B78,Rates!$A$5:$A$19,0))),MIN(C78*INDEX(Rates!$B$5:$B$19,MATCH(B78,Rates!$A$5:$A$19,0)),INDEX(Rates!$D$5:$D$19,MATCH(B78,Rates!$A$5:$A$19,0))),C78*INDEX(Rates!$B$5:$B$19,MATCH(B78,Rates!$A$5:$A$19,0))))</f>
        <v>0</v>
      </c>
      <c r="I78" s="12" t="n">
        <f aca="false">IF(OR(B78="",NOT(ISNUMBER(C78)),C78=0),0,INDEX(Rates!$C$5:$C$19,MATCH(B78,Rates!$A$5:$A$19,0)))</f>
        <v>0</v>
      </c>
      <c r="J78" s="12" t="n">
        <f aca="false">IF(AND(D78="Y",ISNUMBER(C78)),C78*Rates!$B$22,0)</f>
        <v>0</v>
      </c>
      <c r="K78" s="12" t="n">
        <f aca="false">IF(AND(ISNUMBER(C78),E78="Buyer pays in another currency (4%)"),C78*Rates!$B$23,IF(AND(ISNUMBER(C78),E78="Other conversion (3%)"),C78*Rates!$B$24,0))</f>
        <v>0</v>
      </c>
      <c r="L78" s="12" t="n">
        <f aca="false">H78+I78+J78+K78</f>
        <v>0</v>
      </c>
      <c r="M78" s="12" t="n">
        <f aca="false">IF(ISNUMBER(C78),C78-L78,0)</f>
        <v>0</v>
      </c>
      <c r="N78" s="13" t="str">
        <f aca="false">IF(AND(ISNUMBER(C78),C78&gt;0),L78/C78,"")</f>
        <v/>
      </c>
      <c r="O78" s="12" t="n">
        <f aca="false">IF(F78="Y",L78+IF(G78="Standard dispute",Rates!$B$25,IF(G78="High-volume dispute",Rates!$B$26,IF(G78="Card chargeback",Rates!$B$27,0))),0)</f>
        <v>0</v>
      </c>
    </row>
    <row r="79" customFormat="false" ht="15" hidden="false" customHeight="false" outlineLevel="0" collapsed="false">
      <c r="A79" s="10"/>
      <c r="B79" s="10"/>
      <c r="C79" s="11"/>
      <c r="D79" s="10"/>
      <c r="E79" s="10"/>
      <c r="F79" s="10"/>
      <c r="G79" s="10"/>
      <c r="H79" s="12" t="n">
        <f aca="false">IF(OR(B79="",NOT(ISNUMBER(C79))),0,IF(ISNUMBER(INDEX(Rates!$D$5:$D$19,MATCH(B79,Rates!$A$5:$A$19,0))),MIN(C79*INDEX(Rates!$B$5:$B$19,MATCH(B79,Rates!$A$5:$A$19,0)),INDEX(Rates!$D$5:$D$19,MATCH(B79,Rates!$A$5:$A$19,0))),C79*INDEX(Rates!$B$5:$B$19,MATCH(B79,Rates!$A$5:$A$19,0))))</f>
        <v>0</v>
      </c>
      <c r="I79" s="12" t="n">
        <f aca="false">IF(OR(B79="",NOT(ISNUMBER(C79)),C79=0),0,INDEX(Rates!$C$5:$C$19,MATCH(B79,Rates!$A$5:$A$19,0)))</f>
        <v>0</v>
      </c>
      <c r="J79" s="12" t="n">
        <f aca="false">IF(AND(D79="Y",ISNUMBER(C79)),C79*Rates!$B$22,0)</f>
        <v>0</v>
      </c>
      <c r="K79" s="12" t="n">
        <f aca="false">IF(AND(ISNUMBER(C79),E79="Buyer pays in another currency (4%)"),C79*Rates!$B$23,IF(AND(ISNUMBER(C79),E79="Other conversion (3%)"),C79*Rates!$B$24,0))</f>
        <v>0</v>
      </c>
      <c r="L79" s="12" t="n">
        <f aca="false">H79+I79+J79+K79</f>
        <v>0</v>
      </c>
      <c r="M79" s="12" t="n">
        <f aca="false">IF(ISNUMBER(C79),C79-L79,0)</f>
        <v>0</v>
      </c>
      <c r="N79" s="13" t="str">
        <f aca="false">IF(AND(ISNUMBER(C79),C79&gt;0),L79/C79,"")</f>
        <v/>
      </c>
      <c r="O79" s="12" t="n">
        <f aca="false">IF(F79="Y",L79+IF(G79="Standard dispute",Rates!$B$25,IF(G79="High-volume dispute",Rates!$B$26,IF(G79="Card chargeback",Rates!$B$27,0))),0)</f>
        <v>0</v>
      </c>
    </row>
    <row r="80" customFormat="false" ht="15" hidden="false" customHeight="false" outlineLevel="0" collapsed="false">
      <c r="A80" s="10"/>
      <c r="B80" s="10"/>
      <c r="C80" s="11"/>
      <c r="D80" s="10"/>
      <c r="E80" s="10"/>
      <c r="F80" s="10"/>
      <c r="G80" s="10"/>
      <c r="H80" s="12" t="n">
        <f aca="false">IF(OR(B80="",NOT(ISNUMBER(C80))),0,IF(ISNUMBER(INDEX(Rates!$D$5:$D$19,MATCH(B80,Rates!$A$5:$A$19,0))),MIN(C80*INDEX(Rates!$B$5:$B$19,MATCH(B80,Rates!$A$5:$A$19,0)),INDEX(Rates!$D$5:$D$19,MATCH(B80,Rates!$A$5:$A$19,0))),C80*INDEX(Rates!$B$5:$B$19,MATCH(B80,Rates!$A$5:$A$19,0))))</f>
        <v>0</v>
      </c>
      <c r="I80" s="12" t="n">
        <f aca="false">IF(OR(B80="",NOT(ISNUMBER(C80)),C80=0),0,INDEX(Rates!$C$5:$C$19,MATCH(B80,Rates!$A$5:$A$19,0)))</f>
        <v>0</v>
      </c>
      <c r="J80" s="12" t="n">
        <f aca="false">IF(AND(D80="Y",ISNUMBER(C80)),C80*Rates!$B$22,0)</f>
        <v>0</v>
      </c>
      <c r="K80" s="12" t="n">
        <f aca="false">IF(AND(ISNUMBER(C80),E80="Buyer pays in another currency (4%)"),C80*Rates!$B$23,IF(AND(ISNUMBER(C80),E80="Other conversion (3%)"),C80*Rates!$B$24,0))</f>
        <v>0</v>
      </c>
      <c r="L80" s="12" t="n">
        <f aca="false">H80+I80+J80+K80</f>
        <v>0</v>
      </c>
      <c r="M80" s="12" t="n">
        <f aca="false">IF(ISNUMBER(C80),C80-L80,0)</f>
        <v>0</v>
      </c>
      <c r="N80" s="13" t="str">
        <f aca="false">IF(AND(ISNUMBER(C80),C80&gt;0),L80/C80,"")</f>
        <v/>
      </c>
      <c r="O80" s="12" t="n">
        <f aca="false">IF(F80="Y",L80+IF(G80="Standard dispute",Rates!$B$25,IF(G80="High-volume dispute",Rates!$B$26,IF(G80="Card chargeback",Rates!$B$27,0))),0)</f>
        <v>0</v>
      </c>
    </row>
    <row r="81" customFormat="false" ht="15" hidden="false" customHeight="false" outlineLevel="0" collapsed="false">
      <c r="A81" s="10"/>
      <c r="B81" s="10"/>
      <c r="C81" s="11"/>
      <c r="D81" s="10"/>
      <c r="E81" s="10"/>
      <c r="F81" s="10"/>
      <c r="G81" s="10"/>
      <c r="H81" s="12" t="n">
        <f aca="false">IF(OR(B81="",NOT(ISNUMBER(C81))),0,IF(ISNUMBER(INDEX(Rates!$D$5:$D$19,MATCH(B81,Rates!$A$5:$A$19,0))),MIN(C81*INDEX(Rates!$B$5:$B$19,MATCH(B81,Rates!$A$5:$A$19,0)),INDEX(Rates!$D$5:$D$19,MATCH(B81,Rates!$A$5:$A$19,0))),C81*INDEX(Rates!$B$5:$B$19,MATCH(B81,Rates!$A$5:$A$19,0))))</f>
        <v>0</v>
      </c>
      <c r="I81" s="12" t="n">
        <f aca="false">IF(OR(B81="",NOT(ISNUMBER(C81)),C81=0),0,INDEX(Rates!$C$5:$C$19,MATCH(B81,Rates!$A$5:$A$19,0)))</f>
        <v>0</v>
      </c>
      <c r="J81" s="12" t="n">
        <f aca="false">IF(AND(D81="Y",ISNUMBER(C81)),C81*Rates!$B$22,0)</f>
        <v>0</v>
      </c>
      <c r="K81" s="12" t="n">
        <f aca="false">IF(AND(ISNUMBER(C81),E81="Buyer pays in another currency (4%)"),C81*Rates!$B$23,IF(AND(ISNUMBER(C81),E81="Other conversion (3%)"),C81*Rates!$B$24,0))</f>
        <v>0</v>
      </c>
      <c r="L81" s="12" t="n">
        <f aca="false">H81+I81+J81+K81</f>
        <v>0</v>
      </c>
      <c r="M81" s="12" t="n">
        <f aca="false">IF(ISNUMBER(C81),C81-L81,0)</f>
        <v>0</v>
      </c>
      <c r="N81" s="13" t="str">
        <f aca="false">IF(AND(ISNUMBER(C81),C81&gt;0),L81/C81,"")</f>
        <v/>
      </c>
      <c r="O81" s="12" t="n">
        <f aca="false">IF(F81="Y",L81+IF(G81="Standard dispute",Rates!$B$25,IF(G81="High-volume dispute",Rates!$B$26,IF(G81="Card chargeback",Rates!$B$27,0))),0)</f>
        <v>0</v>
      </c>
    </row>
    <row r="82" customFormat="false" ht="15" hidden="false" customHeight="false" outlineLevel="0" collapsed="false">
      <c r="A82" s="10"/>
      <c r="B82" s="10"/>
      <c r="C82" s="11"/>
      <c r="D82" s="10"/>
      <c r="E82" s="10"/>
      <c r="F82" s="10"/>
      <c r="G82" s="10"/>
      <c r="H82" s="12" t="n">
        <f aca="false">IF(OR(B82="",NOT(ISNUMBER(C82))),0,IF(ISNUMBER(INDEX(Rates!$D$5:$D$19,MATCH(B82,Rates!$A$5:$A$19,0))),MIN(C82*INDEX(Rates!$B$5:$B$19,MATCH(B82,Rates!$A$5:$A$19,0)),INDEX(Rates!$D$5:$D$19,MATCH(B82,Rates!$A$5:$A$19,0))),C82*INDEX(Rates!$B$5:$B$19,MATCH(B82,Rates!$A$5:$A$19,0))))</f>
        <v>0</v>
      </c>
      <c r="I82" s="12" t="n">
        <f aca="false">IF(OR(B82="",NOT(ISNUMBER(C82)),C82=0),0,INDEX(Rates!$C$5:$C$19,MATCH(B82,Rates!$A$5:$A$19,0)))</f>
        <v>0</v>
      </c>
      <c r="J82" s="12" t="n">
        <f aca="false">IF(AND(D82="Y",ISNUMBER(C82)),C82*Rates!$B$22,0)</f>
        <v>0</v>
      </c>
      <c r="K82" s="12" t="n">
        <f aca="false">IF(AND(ISNUMBER(C82),E82="Buyer pays in another currency (4%)"),C82*Rates!$B$23,IF(AND(ISNUMBER(C82),E82="Other conversion (3%)"),C82*Rates!$B$24,0))</f>
        <v>0</v>
      </c>
      <c r="L82" s="12" t="n">
        <f aca="false">H82+I82+J82+K82</f>
        <v>0</v>
      </c>
      <c r="M82" s="12" t="n">
        <f aca="false">IF(ISNUMBER(C82),C82-L82,0)</f>
        <v>0</v>
      </c>
      <c r="N82" s="13" t="str">
        <f aca="false">IF(AND(ISNUMBER(C82),C82&gt;0),L82/C82,"")</f>
        <v/>
      </c>
      <c r="O82" s="12" t="n">
        <f aca="false">IF(F82="Y",L82+IF(G82="Standard dispute",Rates!$B$25,IF(G82="High-volume dispute",Rates!$B$26,IF(G82="Card chargeback",Rates!$B$27,0))),0)</f>
        <v>0</v>
      </c>
    </row>
    <row r="83" customFormat="false" ht="15" hidden="false" customHeight="false" outlineLevel="0" collapsed="false">
      <c r="A83" s="10"/>
      <c r="B83" s="10"/>
      <c r="C83" s="11"/>
      <c r="D83" s="10"/>
      <c r="E83" s="10"/>
      <c r="F83" s="10"/>
      <c r="G83" s="10"/>
      <c r="H83" s="12" t="n">
        <f aca="false">IF(OR(B83="",NOT(ISNUMBER(C83))),0,IF(ISNUMBER(INDEX(Rates!$D$5:$D$19,MATCH(B83,Rates!$A$5:$A$19,0))),MIN(C83*INDEX(Rates!$B$5:$B$19,MATCH(B83,Rates!$A$5:$A$19,0)),INDEX(Rates!$D$5:$D$19,MATCH(B83,Rates!$A$5:$A$19,0))),C83*INDEX(Rates!$B$5:$B$19,MATCH(B83,Rates!$A$5:$A$19,0))))</f>
        <v>0</v>
      </c>
      <c r="I83" s="12" t="n">
        <f aca="false">IF(OR(B83="",NOT(ISNUMBER(C83)),C83=0),0,INDEX(Rates!$C$5:$C$19,MATCH(B83,Rates!$A$5:$A$19,0)))</f>
        <v>0</v>
      </c>
      <c r="J83" s="12" t="n">
        <f aca="false">IF(AND(D83="Y",ISNUMBER(C83)),C83*Rates!$B$22,0)</f>
        <v>0</v>
      </c>
      <c r="K83" s="12" t="n">
        <f aca="false">IF(AND(ISNUMBER(C83),E83="Buyer pays in another currency (4%)"),C83*Rates!$B$23,IF(AND(ISNUMBER(C83),E83="Other conversion (3%)"),C83*Rates!$B$24,0))</f>
        <v>0</v>
      </c>
      <c r="L83" s="12" t="n">
        <f aca="false">H83+I83+J83+K83</f>
        <v>0</v>
      </c>
      <c r="M83" s="12" t="n">
        <f aca="false">IF(ISNUMBER(C83),C83-L83,0)</f>
        <v>0</v>
      </c>
      <c r="N83" s="13" t="str">
        <f aca="false">IF(AND(ISNUMBER(C83),C83&gt;0),L83/C83,"")</f>
        <v/>
      </c>
      <c r="O83" s="12" t="n">
        <f aca="false">IF(F83="Y",L83+IF(G83="Standard dispute",Rates!$B$25,IF(G83="High-volume dispute",Rates!$B$26,IF(G83="Card chargeback",Rates!$B$27,0))),0)</f>
        <v>0</v>
      </c>
    </row>
    <row r="84" customFormat="false" ht="15" hidden="false" customHeight="false" outlineLevel="0" collapsed="false">
      <c r="A84" s="10"/>
      <c r="B84" s="10"/>
      <c r="C84" s="11"/>
      <c r="D84" s="10"/>
      <c r="E84" s="10"/>
      <c r="F84" s="10"/>
      <c r="G84" s="10"/>
      <c r="H84" s="12" t="n">
        <f aca="false">IF(OR(B84="",NOT(ISNUMBER(C84))),0,IF(ISNUMBER(INDEX(Rates!$D$5:$D$19,MATCH(B84,Rates!$A$5:$A$19,0))),MIN(C84*INDEX(Rates!$B$5:$B$19,MATCH(B84,Rates!$A$5:$A$19,0)),INDEX(Rates!$D$5:$D$19,MATCH(B84,Rates!$A$5:$A$19,0))),C84*INDEX(Rates!$B$5:$B$19,MATCH(B84,Rates!$A$5:$A$19,0))))</f>
        <v>0</v>
      </c>
      <c r="I84" s="12" t="n">
        <f aca="false">IF(OR(B84="",NOT(ISNUMBER(C84)),C84=0),0,INDEX(Rates!$C$5:$C$19,MATCH(B84,Rates!$A$5:$A$19,0)))</f>
        <v>0</v>
      </c>
      <c r="J84" s="12" t="n">
        <f aca="false">IF(AND(D84="Y",ISNUMBER(C84)),C84*Rates!$B$22,0)</f>
        <v>0</v>
      </c>
      <c r="K84" s="12" t="n">
        <f aca="false">IF(AND(ISNUMBER(C84),E84="Buyer pays in another currency (4%)"),C84*Rates!$B$23,IF(AND(ISNUMBER(C84),E84="Other conversion (3%)"),C84*Rates!$B$24,0))</f>
        <v>0</v>
      </c>
      <c r="L84" s="12" t="n">
        <f aca="false">H84+I84+J84+K84</f>
        <v>0</v>
      </c>
      <c r="M84" s="12" t="n">
        <f aca="false">IF(ISNUMBER(C84),C84-L84,0)</f>
        <v>0</v>
      </c>
      <c r="N84" s="13" t="str">
        <f aca="false">IF(AND(ISNUMBER(C84),C84&gt;0),L84/C84,"")</f>
        <v/>
      </c>
      <c r="O84" s="12" t="n">
        <f aca="false">IF(F84="Y",L84+IF(G84="Standard dispute",Rates!$B$25,IF(G84="High-volume dispute",Rates!$B$26,IF(G84="Card chargeback",Rates!$B$27,0))),0)</f>
        <v>0</v>
      </c>
    </row>
    <row r="85" customFormat="false" ht="15" hidden="false" customHeight="false" outlineLevel="0" collapsed="false">
      <c r="A85" s="10"/>
      <c r="B85" s="10"/>
      <c r="C85" s="11"/>
      <c r="D85" s="10"/>
      <c r="E85" s="10"/>
      <c r="F85" s="10"/>
      <c r="G85" s="10"/>
      <c r="H85" s="12" t="n">
        <f aca="false">IF(OR(B85="",NOT(ISNUMBER(C85))),0,IF(ISNUMBER(INDEX(Rates!$D$5:$D$19,MATCH(B85,Rates!$A$5:$A$19,0))),MIN(C85*INDEX(Rates!$B$5:$B$19,MATCH(B85,Rates!$A$5:$A$19,0)),INDEX(Rates!$D$5:$D$19,MATCH(B85,Rates!$A$5:$A$19,0))),C85*INDEX(Rates!$B$5:$B$19,MATCH(B85,Rates!$A$5:$A$19,0))))</f>
        <v>0</v>
      </c>
      <c r="I85" s="12" t="n">
        <f aca="false">IF(OR(B85="",NOT(ISNUMBER(C85)),C85=0),0,INDEX(Rates!$C$5:$C$19,MATCH(B85,Rates!$A$5:$A$19,0)))</f>
        <v>0</v>
      </c>
      <c r="J85" s="12" t="n">
        <f aca="false">IF(AND(D85="Y",ISNUMBER(C85)),C85*Rates!$B$22,0)</f>
        <v>0</v>
      </c>
      <c r="K85" s="12" t="n">
        <f aca="false">IF(AND(ISNUMBER(C85),E85="Buyer pays in another currency (4%)"),C85*Rates!$B$23,IF(AND(ISNUMBER(C85),E85="Other conversion (3%)"),C85*Rates!$B$24,0))</f>
        <v>0</v>
      </c>
      <c r="L85" s="12" t="n">
        <f aca="false">H85+I85+J85+K85</f>
        <v>0</v>
      </c>
      <c r="M85" s="12" t="n">
        <f aca="false">IF(ISNUMBER(C85),C85-L85,0)</f>
        <v>0</v>
      </c>
      <c r="N85" s="13" t="str">
        <f aca="false">IF(AND(ISNUMBER(C85),C85&gt;0),L85/C85,"")</f>
        <v/>
      </c>
      <c r="O85" s="12" t="n">
        <f aca="false">IF(F85="Y",L85+IF(G85="Standard dispute",Rates!$B$25,IF(G85="High-volume dispute",Rates!$B$26,IF(G85="Card chargeback",Rates!$B$27,0))),0)</f>
        <v>0</v>
      </c>
    </row>
    <row r="86" customFormat="false" ht="15" hidden="false" customHeight="false" outlineLevel="0" collapsed="false">
      <c r="A86" s="10"/>
      <c r="B86" s="10"/>
      <c r="C86" s="11"/>
      <c r="D86" s="10"/>
      <c r="E86" s="10"/>
      <c r="F86" s="10"/>
      <c r="G86" s="10"/>
      <c r="H86" s="12" t="n">
        <f aca="false">IF(OR(B86="",NOT(ISNUMBER(C86))),0,IF(ISNUMBER(INDEX(Rates!$D$5:$D$19,MATCH(B86,Rates!$A$5:$A$19,0))),MIN(C86*INDEX(Rates!$B$5:$B$19,MATCH(B86,Rates!$A$5:$A$19,0)),INDEX(Rates!$D$5:$D$19,MATCH(B86,Rates!$A$5:$A$19,0))),C86*INDEX(Rates!$B$5:$B$19,MATCH(B86,Rates!$A$5:$A$19,0))))</f>
        <v>0</v>
      </c>
      <c r="I86" s="12" t="n">
        <f aca="false">IF(OR(B86="",NOT(ISNUMBER(C86)),C86=0),0,INDEX(Rates!$C$5:$C$19,MATCH(B86,Rates!$A$5:$A$19,0)))</f>
        <v>0</v>
      </c>
      <c r="J86" s="12" t="n">
        <f aca="false">IF(AND(D86="Y",ISNUMBER(C86)),C86*Rates!$B$22,0)</f>
        <v>0</v>
      </c>
      <c r="K86" s="12" t="n">
        <f aca="false">IF(AND(ISNUMBER(C86),E86="Buyer pays in another currency (4%)"),C86*Rates!$B$23,IF(AND(ISNUMBER(C86),E86="Other conversion (3%)"),C86*Rates!$B$24,0))</f>
        <v>0</v>
      </c>
      <c r="L86" s="12" t="n">
        <f aca="false">H86+I86+J86+K86</f>
        <v>0</v>
      </c>
      <c r="M86" s="12" t="n">
        <f aca="false">IF(ISNUMBER(C86),C86-L86,0)</f>
        <v>0</v>
      </c>
      <c r="N86" s="13" t="str">
        <f aca="false">IF(AND(ISNUMBER(C86),C86&gt;0),L86/C86,"")</f>
        <v/>
      </c>
      <c r="O86" s="12" t="n">
        <f aca="false">IF(F86="Y",L86+IF(G86="Standard dispute",Rates!$B$25,IF(G86="High-volume dispute",Rates!$B$26,IF(G86="Card chargeback",Rates!$B$27,0))),0)</f>
        <v>0</v>
      </c>
    </row>
    <row r="87" customFormat="false" ht="15" hidden="false" customHeight="false" outlineLevel="0" collapsed="false">
      <c r="A87" s="10"/>
      <c r="B87" s="10"/>
      <c r="C87" s="11"/>
      <c r="D87" s="10"/>
      <c r="E87" s="10"/>
      <c r="F87" s="10"/>
      <c r="G87" s="10"/>
      <c r="H87" s="12" t="n">
        <f aca="false">IF(OR(B87="",NOT(ISNUMBER(C87))),0,IF(ISNUMBER(INDEX(Rates!$D$5:$D$19,MATCH(B87,Rates!$A$5:$A$19,0))),MIN(C87*INDEX(Rates!$B$5:$B$19,MATCH(B87,Rates!$A$5:$A$19,0)),INDEX(Rates!$D$5:$D$19,MATCH(B87,Rates!$A$5:$A$19,0))),C87*INDEX(Rates!$B$5:$B$19,MATCH(B87,Rates!$A$5:$A$19,0))))</f>
        <v>0</v>
      </c>
      <c r="I87" s="12" t="n">
        <f aca="false">IF(OR(B87="",NOT(ISNUMBER(C87)),C87=0),0,INDEX(Rates!$C$5:$C$19,MATCH(B87,Rates!$A$5:$A$19,0)))</f>
        <v>0</v>
      </c>
      <c r="J87" s="12" t="n">
        <f aca="false">IF(AND(D87="Y",ISNUMBER(C87)),C87*Rates!$B$22,0)</f>
        <v>0</v>
      </c>
      <c r="K87" s="12" t="n">
        <f aca="false">IF(AND(ISNUMBER(C87),E87="Buyer pays in another currency (4%)"),C87*Rates!$B$23,IF(AND(ISNUMBER(C87),E87="Other conversion (3%)"),C87*Rates!$B$24,0))</f>
        <v>0</v>
      </c>
      <c r="L87" s="12" t="n">
        <f aca="false">H87+I87+J87+K87</f>
        <v>0</v>
      </c>
      <c r="M87" s="12" t="n">
        <f aca="false">IF(ISNUMBER(C87),C87-L87,0)</f>
        <v>0</v>
      </c>
      <c r="N87" s="13" t="str">
        <f aca="false">IF(AND(ISNUMBER(C87),C87&gt;0),L87/C87,"")</f>
        <v/>
      </c>
      <c r="O87" s="12" t="n">
        <f aca="false">IF(F87="Y",L87+IF(G87="Standard dispute",Rates!$B$25,IF(G87="High-volume dispute",Rates!$B$26,IF(G87="Card chargeback",Rates!$B$27,0))),0)</f>
        <v>0</v>
      </c>
    </row>
    <row r="88" customFormat="false" ht="15" hidden="false" customHeight="false" outlineLevel="0" collapsed="false">
      <c r="A88" s="10"/>
      <c r="B88" s="10"/>
      <c r="C88" s="11"/>
      <c r="D88" s="10"/>
      <c r="E88" s="10"/>
      <c r="F88" s="10"/>
      <c r="G88" s="10"/>
      <c r="H88" s="12" t="n">
        <f aca="false">IF(OR(B88="",NOT(ISNUMBER(C88))),0,IF(ISNUMBER(INDEX(Rates!$D$5:$D$19,MATCH(B88,Rates!$A$5:$A$19,0))),MIN(C88*INDEX(Rates!$B$5:$B$19,MATCH(B88,Rates!$A$5:$A$19,0)),INDEX(Rates!$D$5:$D$19,MATCH(B88,Rates!$A$5:$A$19,0))),C88*INDEX(Rates!$B$5:$B$19,MATCH(B88,Rates!$A$5:$A$19,0))))</f>
        <v>0</v>
      </c>
      <c r="I88" s="12" t="n">
        <f aca="false">IF(OR(B88="",NOT(ISNUMBER(C88)),C88=0),0,INDEX(Rates!$C$5:$C$19,MATCH(B88,Rates!$A$5:$A$19,0)))</f>
        <v>0</v>
      </c>
      <c r="J88" s="12" t="n">
        <f aca="false">IF(AND(D88="Y",ISNUMBER(C88)),C88*Rates!$B$22,0)</f>
        <v>0</v>
      </c>
      <c r="K88" s="12" t="n">
        <f aca="false">IF(AND(ISNUMBER(C88),E88="Buyer pays in another currency (4%)"),C88*Rates!$B$23,IF(AND(ISNUMBER(C88),E88="Other conversion (3%)"),C88*Rates!$B$24,0))</f>
        <v>0</v>
      </c>
      <c r="L88" s="12" t="n">
        <f aca="false">H88+I88+J88+K88</f>
        <v>0</v>
      </c>
      <c r="M88" s="12" t="n">
        <f aca="false">IF(ISNUMBER(C88),C88-L88,0)</f>
        <v>0</v>
      </c>
      <c r="N88" s="13" t="str">
        <f aca="false">IF(AND(ISNUMBER(C88),C88&gt;0),L88/C88,"")</f>
        <v/>
      </c>
      <c r="O88" s="12" t="n">
        <f aca="false">IF(F88="Y",L88+IF(G88="Standard dispute",Rates!$B$25,IF(G88="High-volume dispute",Rates!$B$26,IF(G88="Card chargeback",Rates!$B$27,0))),0)</f>
        <v>0</v>
      </c>
    </row>
    <row r="89" customFormat="false" ht="15" hidden="false" customHeight="false" outlineLevel="0" collapsed="false">
      <c r="A89" s="10"/>
      <c r="B89" s="10"/>
      <c r="C89" s="11"/>
      <c r="D89" s="10"/>
      <c r="E89" s="10"/>
      <c r="F89" s="10"/>
      <c r="G89" s="10"/>
      <c r="H89" s="12" t="n">
        <f aca="false">IF(OR(B89="",NOT(ISNUMBER(C89))),0,IF(ISNUMBER(INDEX(Rates!$D$5:$D$19,MATCH(B89,Rates!$A$5:$A$19,0))),MIN(C89*INDEX(Rates!$B$5:$B$19,MATCH(B89,Rates!$A$5:$A$19,0)),INDEX(Rates!$D$5:$D$19,MATCH(B89,Rates!$A$5:$A$19,0))),C89*INDEX(Rates!$B$5:$B$19,MATCH(B89,Rates!$A$5:$A$19,0))))</f>
        <v>0</v>
      </c>
      <c r="I89" s="12" t="n">
        <f aca="false">IF(OR(B89="",NOT(ISNUMBER(C89)),C89=0),0,INDEX(Rates!$C$5:$C$19,MATCH(B89,Rates!$A$5:$A$19,0)))</f>
        <v>0</v>
      </c>
      <c r="J89" s="12" t="n">
        <f aca="false">IF(AND(D89="Y",ISNUMBER(C89)),C89*Rates!$B$22,0)</f>
        <v>0</v>
      </c>
      <c r="K89" s="12" t="n">
        <f aca="false">IF(AND(ISNUMBER(C89),E89="Buyer pays in another currency (4%)"),C89*Rates!$B$23,IF(AND(ISNUMBER(C89),E89="Other conversion (3%)"),C89*Rates!$B$24,0))</f>
        <v>0</v>
      </c>
      <c r="L89" s="12" t="n">
        <f aca="false">H89+I89+J89+K89</f>
        <v>0</v>
      </c>
      <c r="M89" s="12" t="n">
        <f aca="false">IF(ISNUMBER(C89),C89-L89,0)</f>
        <v>0</v>
      </c>
      <c r="N89" s="13" t="str">
        <f aca="false">IF(AND(ISNUMBER(C89),C89&gt;0),L89/C89,"")</f>
        <v/>
      </c>
      <c r="O89" s="12" t="n">
        <f aca="false">IF(F89="Y",L89+IF(G89="Standard dispute",Rates!$B$25,IF(G89="High-volume dispute",Rates!$B$26,IF(G89="Card chargeback",Rates!$B$27,0))),0)</f>
        <v>0</v>
      </c>
    </row>
    <row r="90" customFormat="false" ht="15" hidden="false" customHeight="false" outlineLevel="0" collapsed="false">
      <c r="A90" s="10"/>
      <c r="B90" s="10"/>
      <c r="C90" s="11"/>
      <c r="D90" s="10"/>
      <c r="E90" s="10"/>
      <c r="F90" s="10"/>
      <c r="G90" s="10"/>
      <c r="H90" s="12" t="n">
        <f aca="false">IF(OR(B90="",NOT(ISNUMBER(C90))),0,IF(ISNUMBER(INDEX(Rates!$D$5:$D$19,MATCH(B90,Rates!$A$5:$A$19,0))),MIN(C90*INDEX(Rates!$B$5:$B$19,MATCH(B90,Rates!$A$5:$A$19,0)),INDEX(Rates!$D$5:$D$19,MATCH(B90,Rates!$A$5:$A$19,0))),C90*INDEX(Rates!$B$5:$B$19,MATCH(B90,Rates!$A$5:$A$19,0))))</f>
        <v>0</v>
      </c>
      <c r="I90" s="12" t="n">
        <f aca="false">IF(OR(B90="",NOT(ISNUMBER(C90)),C90=0),0,INDEX(Rates!$C$5:$C$19,MATCH(B90,Rates!$A$5:$A$19,0)))</f>
        <v>0</v>
      </c>
      <c r="J90" s="12" t="n">
        <f aca="false">IF(AND(D90="Y",ISNUMBER(C90)),C90*Rates!$B$22,0)</f>
        <v>0</v>
      </c>
      <c r="K90" s="12" t="n">
        <f aca="false">IF(AND(ISNUMBER(C90),E90="Buyer pays in another currency (4%)"),C90*Rates!$B$23,IF(AND(ISNUMBER(C90),E90="Other conversion (3%)"),C90*Rates!$B$24,0))</f>
        <v>0</v>
      </c>
      <c r="L90" s="12" t="n">
        <f aca="false">H90+I90+J90+K90</f>
        <v>0</v>
      </c>
      <c r="M90" s="12" t="n">
        <f aca="false">IF(ISNUMBER(C90),C90-L90,0)</f>
        <v>0</v>
      </c>
      <c r="N90" s="13" t="str">
        <f aca="false">IF(AND(ISNUMBER(C90),C90&gt;0),L90/C90,"")</f>
        <v/>
      </c>
      <c r="O90" s="12" t="n">
        <f aca="false">IF(F90="Y",L90+IF(G90="Standard dispute",Rates!$B$25,IF(G90="High-volume dispute",Rates!$B$26,IF(G90="Card chargeback",Rates!$B$27,0))),0)</f>
        <v>0</v>
      </c>
    </row>
    <row r="91" customFormat="false" ht="15" hidden="false" customHeight="false" outlineLevel="0" collapsed="false">
      <c r="A91" s="10"/>
      <c r="B91" s="10"/>
      <c r="C91" s="11"/>
      <c r="D91" s="10"/>
      <c r="E91" s="10"/>
      <c r="F91" s="10"/>
      <c r="G91" s="10"/>
      <c r="H91" s="12" t="n">
        <f aca="false">IF(OR(B91="",NOT(ISNUMBER(C91))),0,IF(ISNUMBER(INDEX(Rates!$D$5:$D$19,MATCH(B91,Rates!$A$5:$A$19,0))),MIN(C91*INDEX(Rates!$B$5:$B$19,MATCH(B91,Rates!$A$5:$A$19,0)),INDEX(Rates!$D$5:$D$19,MATCH(B91,Rates!$A$5:$A$19,0))),C91*INDEX(Rates!$B$5:$B$19,MATCH(B91,Rates!$A$5:$A$19,0))))</f>
        <v>0</v>
      </c>
      <c r="I91" s="12" t="n">
        <f aca="false">IF(OR(B91="",NOT(ISNUMBER(C91)),C91=0),0,INDEX(Rates!$C$5:$C$19,MATCH(B91,Rates!$A$5:$A$19,0)))</f>
        <v>0</v>
      </c>
      <c r="J91" s="12" t="n">
        <f aca="false">IF(AND(D91="Y",ISNUMBER(C91)),C91*Rates!$B$22,0)</f>
        <v>0</v>
      </c>
      <c r="K91" s="12" t="n">
        <f aca="false">IF(AND(ISNUMBER(C91),E91="Buyer pays in another currency (4%)"),C91*Rates!$B$23,IF(AND(ISNUMBER(C91),E91="Other conversion (3%)"),C91*Rates!$B$24,0))</f>
        <v>0</v>
      </c>
      <c r="L91" s="12" t="n">
        <f aca="false">H91+I91+J91+K91</f>
        <v>0</v>
      </c>
      <c r="M91" s="12" t="n">
        <f aca="false">IF(ISNUMBER(C91),C91-L91,0)</f>
        <v>0</v>
      </c>
      <c r="N91" s="13" t="str">
        <f aca="false">IF(AND(ISNUMBER(C91),C91&gt;0),L91/C91,"")</f>
        <v/>
      </c>
      <c r="O91" s="12" t="n">
        <f aca="false">IF(F91="Y",L91+IF(G91="Standard dispute",Rates!$B$25,IF(G91="High-volume dispute",Rates!$B$26,IF(G91="Card chargeback",Rates!$B$27,0))),0)</f>
        <v>0</v>
      </c>
    </row>
    <row r="92" customFormat="false" ht="15" hidden="false" customHeight="false" outlineLevel="0" collapsed="false">
      <c r="A92" s="10"/>
      <c r="B92" s="10"/>
      <c r="C92" s="11"/>
      <c r="D92" s="10"/>
      <c r="E92" s="10"/>
      <c r="F92" s="10"/>
      <c r="G92" s="10"/>
      <c r="H92" s="12" t="n">
        <f aca="false">IF(OR(B92="",NOT(ISNUMBER(C92))),0,IF(ISNUMBER(INDEX(Rates!$D$5:$D$19,MATCH(B92,Rates!$A$5:$A$19,0))),MIN(C92*INDEX(Rates!$B$5:$B$19,MATCH(B92,Rates!$A$5:$A$19,0)),INDEX(Rates!$D$5:$D$19,MATCH(B92,Rates!$A$5:$A$19,0))),C92*INDEX(Rates!$B$5:$B$19,MATCH(B92,Rates!$A$5:$A$19,0))))</f>
        <v>0</v>
      </c>
      <c r="I92" s="12" t="n">
        <f aca="false">IF(OR(B92="",NOT(ISNUMBER(C92)),C92=0),0,INDEX(Rates!$C$5:$C$19,MATCH(B92,Rates!$A$5:$A$19,0)))</f>
        <v>0</v>
      </c>
      <c r="J92" s="12" t="n">
        <f aca="false">IF(AND(D92="Y",ISNUMBER(C92)),C92*Rates!$B$22,0)</f>
        <v>0</v>
      </c>
      <c r="K92" s="12" t="n">
        <f aca="false">IF(AND(ISNUMBER(C92),E92="Buyer pays in another currency (4%)"),C92*Rates!$B$23,IF(AND(ISNUMBER(C92),E92="Other conversion (3%)"),C92*Rates!$B$24,0))</f>
        <v>0</v>
      </c>
      <c r="L92" s="12" t="n">
        <f aca="false">H92+I92+J92+K92</f>
        <v>0</v>
      </c>
      <c r="M92" s="12" t="n">
        <f aca="false">IF(ISNUMBER(C92),C92-L92,0)</f>
        <v>0</v>
      </c>
      <c r="N92" s="13" t="str">
        <f aca="false">IF(AND(ISNUMBER(C92),C92&gt;0),L92/C92,"")</f>
        <v/>
      </c>
      <c r="O92" s="12" t="n">
        <f aca="false">IF(F92="Y",L92+IF(G92="Standard dispute",Rates!$B$25,IF(G92="High-volume dispute",Rates!$B$26,IF(G92="Card chargeback",Rates!$B$27,0))),0)</f>
        <v>0</v>
      </c>
    </row>
    <row r="93" customFormat="false" ht="15" hidden="false" customHeight="false" outlineLevel="0" collapsed="false">
      <c r="A93" s="10"/>
      <c r="B93" s="10"/>
      <c r="C93" s="11"/>
      <c r="D93" s="10"/>
      <c r="E93" s="10"/>
      <c r="F93" s="10"/>
      <c r="G93" s="10"/>
      <c r="H93" s="12" t="n">
        <f aca="false">IF(OR(B93="",NOT(ISNUMBER(C93))),0,IF(ISNUMBER(INDEX(Rates!$D$5:$D$19,MATCH(B93,Rates!$A$5:$A$19,0))),MIN(C93*INDEX(Rates!$B$5:$B$19,MATCH(B93,Rates!$A$5:$A$19,0)),INDEX(Rates!$D$5:$D$19,MATCH(B93,Rates!$A$5:$A$19,0))),C93*INDEX(Rates!$B$5:$B$19,MATCH(B93,Rates!$A$5:$A$19,0))))</f>
        <v>0</v>
      </c>
      <c r="I93" s="12" t="n">
        <f aca="false">IF(OR(B93="",NOT(ISNUMBER(C93)),C93=0),0,INDEX(Rates!$C$5:$C$19,MATCH(B93,Rates!$A$5:$A$19,0)))</f>
        <v>0</v>
      </c>
      <c r="J93" s="12" t="n">
        <f aca="false">IF(AND(D93="Y",ISNUMBER(C93)),C93*Rates!$B$22,0)</f>
        <v>0</v>
      </c>
      <c r="K93" s="12" t="n">
        <f aca="false">IF(AND(ISNUMBER(C93),E93="Buyer pays in another currency (4%)"),C93*Rates!$B$23,IF(AND(ISNUMBER(C93),E93="Other conversion (3%)"),C93*Rates!$B$24,0))</f>
        <v>0</v>
      </c>
      <c r="L93" s="12" t="n">
        <f aca="false">H93+I93+J93+K93</f>
        <v>0</v>
      </c>
      <c r="M93" s="12" t="n">
        <f aca="false">IF(ISNUMBER(C93),C93-L93,0)</f>
        <v>0</v>
      </c>
      <c r="N93" s="13" t="str">
        <f aca="false">IF(AND(ISNUMBER(C93),C93&gt;0),L93/C93,"")</f>
        <v/>
      </c>
      <c r="O93" s="12" t="n">
        <f aca="false">IF(F93="Y",L93+IF(G93="Standard dispute",Rates!$B$25,IF(G93="High-volume dispute",Rates!$B$26,IF(G93="Card chargeback",Rates!$B$27,0))),0)</f>
        <v>0</v>
      </c>
    </row>
    <row r="94" customFormat="false" ht="15" hidden="false" customHeight="false" outlineLevel="0" collapsed="false">
      <c r="A94" s="10"/>
      <c r="B94" s="10"/>
      <c r="C94" s="11"/>
      <c r="D94" s="10"/>
      <c r="E94" s="10"/>
      <c r="F94" s="10"/>
      <c r="G94" s="10"/>
      <c r="H94" s="12" t="n">
        <f aca="false">IF(OR(B94="",NOT(ISNUMBER(C94))),0,IF(ISNUMBER(INDEX(Rates!$D$5:$D$19,MATCH(B94,Rates!$A$5:$A$19,0))),MIN(C94*INDEX(Rates!$B$5:$B$19,MATCH(B94,Rates!$A$5:$A$19,0)),INDEX(Rates!$D$5:$D$19,MATCH(B94,Rates!$A$5:$A$19,0))),C94*INDEX(Rates!$B$5:$B$19,MATCH(B94,Rates!$A$5:$A$19,0))))</f>
        <v>0</v>
      </c>
      <c r="I94" s="12" t="n">
        <f aca="false">IF(OR(B94="",NOT(ISNUMBER(C94)),C94=0),0,INDEX(Rates!$C$5:$C$19,MATCH(B94,Rates!$A$5:$A$19,0)))</f>
        <v>0</v>
      </c>
      <c r="J94" s="12" t="n">
        <f aca="false">IF(AND(D94="Y",ISNUMBER(C94)),C94*Rates!$B$22,0)</f>
        <v>0</v>
      </c>
      <c r="K94" s="12" t="n">
        <f aca="false">IF(AND(ISNUMBER(C94),E94="Buyer pays in another currency (4%)"),C94*Rates!$B$23,IF(AND(ISNUMBER(C94),E94="Other conversion (3%)"),C94*Rates!$B$24,0))</f>
        <v>0</v>
      </c>
      <c r="L94" s="12" t="n">
        <f aca="false">H94+I94+J94+K94</f>
        <v>0</v>
      </c>
      <c r="M94" s="12" t="n">
        <f aca="false">IF(ISNUMBER(C94),C94-L94,0)</f>
        <v>0</v>
      </c>
      <c r="N94" s="13" t="str">
        <f aca="false">IF(AND(ISNUMBER(C94),C94&gt;0),L94/C94,"")</f>
        <v/>
      </c>
      <c r="O94" s="12" t="n">
        <f aca="false">IF(F94="Y",L94+IF(G94="Standard dispute",Rates!$B$25,IF(G94="High-volume dispute",Rates!$B$26,IF(G94="Card chargeback",Rates!$B$27,0))),0)</f>
        <v>0</v>
      </c>
    </row>
    <row r="95" customFormat="false" ht="15" hidden="false" customHeight="false" outlineLevel="0" collapsed="false">
      <c r="A95" s="10"/>
      <c r="B95" s="10"/>
      <c r="C95" s="11"/>
      <c r="D95" s="10"/>
      <c r="E95" s="10"/>
      <c r="F95" s="10"/>
      <c r="G95" s="10"/>
      <c r="H95" s="12" t="n">
        <f aca="false">IF(OR(B95="",NOT(ISNUMBER(C95))),0,IF(ISNUMBER(INDEX(Rates!$D$5:$D$19,MATCH(B95,Rates!$A$5:$A$19,0))),MIN(C95*INDEX(Rates!$B$5:$B$19,MATCH(B95,Rates!$A$5:$A$19,0)),INDEX(Rates!$D$5:$D$19,MATCH(B95,Rates!$A$5:$A$19,0))),C95*INDEX(Rates!$B$5:$B$19,MATCH(B95,Rates!$A$5:$A$19,0))))</f>
        <v>0</v>
      </c>
      <c r="I95" s="12" t="n">
        <f aca="false">IF(OR(B95="",NOT(ISNUMBER(C95)),C95=0),0,INDEX(Rates!$C$5:$C$19,MATCH(B95,Rates!$A$5:$A$19,0)))</f>
        <v>0</v>
      </c>
      <c r="J95" s="12" t="n">
        <f aca="false">IF(AND(D95="Y",ISNUMBER(C95)),C95*Rates!$B$22,0)</f>
        <v>0</v>
      </c>
      <c r="K95" s="12" t="n">
        <f aca="false">IF(AND(ISNUMBER(C95),E95="Buyer pays in another currency (4%)"),C95*Rates!$B$23,IF(AND(ISNUMBER(C95),E95="Other conversion (3%)"),C95*Rates!$B$24,0))</f>
        <v>0</v>
      </c>
      <c r="L95" s="12" t="n">
        <f aca="false">H95+I95+J95+K95</f>
        <v>0</v>
      </c>
      <c r="M95" s="12" t="n">
        <f aca="false">IF(ISNUMBER(C95),C95-L95,0)</f>
        <v>0</v>
      </c>
      <c r="N95" s="13" t="str">
        <f aca="false">IF(AND(ISNUMBER(C95),C95&gt;0),L95/C95,"")</f>
        <v/>
      </c>
      <c r="O95" s="12" t="n">
        <f aca="false">IF(F95="Y",L95+IF(G95="Standard dispute",Rates!$B$25,IF(G95="High-volume dispute",Rates!$B$26,IF(G95="Card chargeback",Rates!$B$27,0))),0)</f>
        <v>0</v>
      </c>
    </row>
    <row r="96" customFormat="false" ht="15" hidden="false" customHeight="false" outlineLevel="0" collapsed="false">
      <c r="A96" s="10"/>
      <c r="B96" s="10"/>
      <c r="C96" s="11"/>
      <c r="D96" s="10"/>
      <c r="E96" s="10"/>
      <c r="F96" s="10"/>
      <c r="G96" s="10"/>
      <c r="H96" s="12" t="n">
        <f aca="false">IF(OR(B96="",NOT(ISNUMBER(C96))),0,IF(ISNUMBER(INDEX(Rates!$D$5:$D$19,MATCH(B96,Rates!$A$5:$A$19,0))),MIN(C96*INDEX(Rates!$B$5:$B$19,MATCH(B96,Rates!$A$5:$A$19,0)),INDEX(Rates!$D$5:$D$19,MATCH(B96,Rates!$A$5:$A$19,0))),C96*INDEX(Rates!$B$5:$B$19,MATCH(B96,Rates!$A$5:$A$19,0))))</f>
        <v>0</v>
      </c>
      <c r="I96" s="12" t="n">
        <f aca="false">IF(OR(B96="",NOT(ISNUMBER(C96)),C96=0),0,INDEX(Rates!$C$5:$C$19,MATCH(B96,Rates!$A$5:$A$19,0)))</f>
        <v>0</v>
      </c>
      <c r="J96" s="12" t="n">
        <f aca="false">IF(AND(D96="Y",ISNUMBER(C96)),C96*Rates!$B$22,0)</f>
        <v>0</v>
      </c>
      <c r="K96" s="12" t="n">
        <f aca="false">IF(AND(ISNUMBER(C96),E96="Buyer pays in another currency (4%)"),C96*Rates!$B$23,IF(AND(ISNUMBER(C96),E96="Other conversion (3%)"),C96*Rates!$B$24,0))</f>
        <v>0</v>
      </c>
      <c r="L96" s="12" t="n">
        <f aca="false">H96+I96+J96+K96</f>
        <v>0</v>
      </c>
      <c r="M96" s="12" t="n">
        <f aca="false">IF(ISNUMBER(C96),C96-L96,0)</f>
        <v>0</v>
      </c>
      <c r="N96" s="13" t="str">
        <f aca="false">IF(AND(ISNUMBER(C96),C96&gt;0),L96/C96,"")</f>
        <v/>
      </c>
      <c r="O96" s="12" t="n">
        <f aca="false">IF(F96="Y",L96+IF(G96="Standard dispute",Rates!$B$25,IF(G96="High-volume dispute",Rates!$B$26,IF(G96="Card chargeback",Rates!$B$27,0))),0)</f>
        <v>0</v>
      </c>
    </row>
    <row r="97" customFormat="false" ht="15" hidden="false" customHeight="false" outlineLevel="0" collapsed="false">
      <c r="A97" s="10"/>
      <c r="B97" s="10"/>
      <c r="C97" s="11"/>
      <c r="D97" s="10"/>
      <c r="E97" s="10"/>
      <c r="F97" s="10"/>
      <c r="G97" s="10"/>
      <c r="H97" s="12" t="n">
        <f aca="false">IF(OR(B97="",NOT(ISNUMBER(C97))),0,IF(ISNUMBER(INDEX(Rates!$D$5:$D$19,MATCH(B97,Rates!$A$5:$A$19,0))),MIN(C97*INDEX(Rates!$B$5:$B$19,MATCH(B97,Rates!$A$5:$A$19,0)),INDEX(Rates!$D$5:$D$19,MATCH(B97,Rates!$A$5:$A$19,0))),C97*INDEX(Rates!$B$5:$B$19,MATCH(B97,Rates!$A$5:$A$19,0))))</f>
        <v>0</v>
      </c>
      <c r="I97" s="12" t="n">
        <f aca="false">IF(OR(B97="",NOT(ISNUMBER(C97)),C97=0),0,INDEX(Rates!$C$5:$C$19,MATCH(B97,Rates!$A$5:$A$19,0)))</f>
        <v>0</v>
      </c>
      <c r="J97" s="12" t="n">
        <f aca="false">IF(AND(D97="Y",ISNUMBER(C97)),C97*Rates!$B$22,0)</f>
        <v>0</v>
      </c>
      <c r="K97" s="12" t="n">
        <f aca="false">IF(AND(ISNUMBER(C97),E97="Buyer pays in another currency (4%)"),C97*Rates!$B$23,IF(AND(ISNUMBER(C97),E97="Other conversion (3%)"),C97*Rates!$B$24,0))</f>
        <v>0</v>
      </c>
      <c r="L97" s="12" t="n">
        <f aca="false">H97+I97+J97+K97</f>
        <v>0</v>
      </c>
      <c r="M97" s="12" t="n">
        <f aca="false">IF(ISNUMBER(C97),C97-L97,0)</f>
        <v>0</v>
      </c>
      <c r="N97" s="13" t="str">
        <f aca="false">IF(AND(ISNUMBER(C97),C97&gt;0),L97/C97,"")</f>
        <v/>
      </c>
      <c r="O97" s="12" t="n">
        <f aca="false">IF(F97="Y",L97+IF(G97="Standard dispute",Rates!$B$25,IF(G97="High-volume dispute",Rates!$B$26,IF(G97="Card chargeback",Rates!$B$27,0))),0)</f>
        <v>0</v>
      </c>
    </row>
    <row r="98" customFormat="false" ht="15" hidden="false" customHeight="false" outlineLevel="0" collapsed="false">
      <c r="A98" s="10"/>
      <c r="B98" s="10"/>
      <c r="C98" s="11"/>
      <c r="D98" s="10"/>
      <c r="E98" s="10"/>
      <c r="F98" s="10"/>
      <c r="G98" s="10"/>
      <c r="H98" s="12" t="n">
        <f aca="false">IF(OR(B98="",NOT(ISNUMBER(C98))),0,IF(ISNUMBER(INDEX(Rates!$D$5:$D$19,MATCH(B98,Rates!$A$5:$A$19,0))),MIN(C98*INDEX(Rates!$B$5:$B$19,MATCH(B98,Rates!$A$5:$A$19,0)),INDEX(Rates!$D$5:$D$19,MATCH(B98,Rates!$A$5:$A$19,0))),C98*INDEX(Rates!$B$5:$B$19,MATCH(B98,Rates!$A$5:$A$19,0))))</f>
        <v>0</v>
      </c>
      <c r="I98" s="12" t="n">
        <f aca="false">IF(OR(B98="",NOT(ISNUMBER(C98)),C98=0),0,INDEX(Rates!$C$5:$C$19,MATCH(B98,Rates!$A$5:$A$19,0)))</f>
        <v>0</v>
      </c>
      <c r="J98" s="12" t="n">
        <f aca="false">IF(AND(D98="Y",ISNUMBER(C98)),C98*Rates!$B$22,0)</f>
        <v>0</v>
      </c>
      <c r="K98" s="12" t="n">
        <f aca="false">IF(AND(ISNUMBER(C98),E98="Buyer pays in another currency (4%)"),C98*Rates!$B$23,IF(AND(ISNUMBER(C98),E98="Other conversion (3%)"),C98*Rates!$B$24,0))</f>
        <v>0</v>
      </c>
      <c r="L98" s="12" t="n">
        <f aca="false">H98+I98+J98+K98</f>
        <v>0</v>
      </c>
      <c r="M98" s="12" t="n">
        <f aca="false">IF(ISNUMBER(C98),C98-L98,0)</f>
        <v>0</v>
      </c>
      <c r="N98" s="13" t="str">
        <f aca="false">IF(AND(ISNUMBER(C98),C98&gt;0),L98/C98,"")</f>
        <v/>
      </c>
      <c r="O98" s="12" t="n">
        <f aca="false">IF(F98="Y",L98+IF(G98="Standard dispute",Rates!$B$25,IF(G98="High-volume dispute",Rates!$B$26,IF(G98="Card chargeback",Rates!$B$27,0))),0)</f>
        <v>0</v>
      </c>
    </row>
    <row r="99" customFormat="false" ht="15" hidden="false" customHeight="false" outlineLevel="0" collapsed="false">
      <c r="A99" s="10"/>
      <c r="B99" s="10"/>
      <c r="C99" s="11"/>
      <c r="D99" s="10"/>
      <c r="E99" s="10"/>
      <c r="F99" s="10"/>
      <c r="G99" s="10"/>
      <c r="H99" s="12" t="n">
        <f aca="false">IF(OR(B99="",NOT(ISNUMBER(C99))),0,IF(ISNUMBER(INDEX(Rates!$D$5:$D$19,MATCH(B99,Rates!$A$5:$A$19,0))),MIN(C99*INDEX(Rates!$B$5:$B$19,MATCH(B99,Rates!$A$5:$A$19,0)),INDEX(Rates!$D$5:$D$19,MATCH(B99,Rates!$A$5:$A$19,0))),C99*INDEX(Rates!$B$5:$B$19,MATCH(B99,Rates!$A$5:$A$19,0))))</f>
        <v>0</v>
      </c>
      <c r="I99" s="12" t="n">
        <f aca="false">IF(OR(B99="",NOT(ISNUMBER(C99)),C99=0),0,INDEX(Rates!$C$5:$C$19,MATCH(B99,Rates!$A$5:$A$19,0)))</f>
        <v>0</v>
      </c>
      <c r="J99" s="12" t="n">
        <f aca="false">IF(AND(D99="Y",ISNUMBER(C99)),C99*Rates!$B$22,0)</f>
        <v>0</v>
      </c>
      <c r="K99" s="12" t="n">
        <f aca="false">IF(AND(ISNUMBER(C99),E99="Buyer pays in another currency (4%)"),C99*Rates!$B$23,IF(AND(ISNUMBER(C99),E99="Other conversion (3%)"),C99*Rates!$B$24,0))</f>
        <v>0</v>
      </c>
      <c r="L99" s="12" t="n">
        <f aca="false">H99+I99+J99+K99</f>
        <v>0</v>
      </c>
      <c r="M99" s="12" t="n">
        <f aca="false">IF(ISNUMBER(C99),C99-L99,0)</f>
        <v>0</v>
      </c>
      <c r="N99" s="13" t="str">
        <f aca="false">IF(AND(ISNUMBER(C99),C99&gt;0),L99/C99,"")</f>
        <v/>
      </c>
      <c r="O99" s="12" t="n">
        <f aca="false">IF(F99="Y",L99+IF(G99="Standard dispute",Rates!$B$25,IF(G99="High-volume dispute",Rates!$B$26,IF(G99="Card chargeback",Rates!$B$27,0))),0)</f>
        <v>0</v>
      </c>
    </row>
    <row r="100" customFormat="false" ht="15" hidden="false" customHeight="false" outlineLevel="0" collapsed="false">
      <c r="A100" s="10"/>
      <c r="B100" s="10"/>
      <c r="C100" s="11"/>
      <c r="D100" s="10"/>
      <c r="E100" s="10"/>
      <c r="F100" s="10"/>
      <c r="G100" s="10"/>
      <c r="H100" s="12" t="n">
        <f aca="false">IF(OR(B100="",NOT(ISNUMBER(C100))),0,IF(ISNUMBER(INDEX(Rates!$D$5:$D$19,MATCH(B100,Rates!$A$5:$A$19,0))),MIN(C100*INDEX(Rates!$B$5:$B$19,MATCH(B100,Rates!$A$5:$A$19,0)),INDEX(Rates!$D$5:$D$19,MATCH(B100,Rates!$A$5:$A$19,0))),C100*INDEX(Rates!$B$5:$B$19,MATCH(B100,Rates!$A$5:$A$19,0))))</f>
        <v>0</v>
      </c>
      <c r="I100" s="12" t="n">
        <f aca="false">IF(OR(B100="",NOT(ISNUMBER(C100)),C100=0),0,INDEX(Rates!$C$5:$C$19,MATCH(B100,Rates!$A$5:$A$19,0)))</f>
        <v>0</v>
      </c>
      <c r="J100" s="12" t="n">
        <f aca="false">IF(AND(D100="Y",ISNUMBER(C100)),C100*Rates!$B$22,0)</f>
        <v>0</v>
      </c>
      <c r="K100" s="12" t="n">
        <f aca="false">IF(AND(ISNUMBER(C100),E100="Buyer pays in another currency (4%)"),C100*Rates!$B$23,IF(AND(ISNUMBER(C100),E100="Other conversion (3%)"),C100*Rates!$B$24,0))</f>
        <v>0</v>
      </c>
      <c r="L100" s="12" t="n">
        <f aca="false">H100+I100+J100+K100</f>
        <v>0</v>
      </c>
      <c r="M100" s="12" t="n">
        <f aca="false">IF(ISNUMBER(C100),C100-L100,0)</f>
        <v>0</v>
      </c>
      <c r="N100" s="13" t="str">
        <f aca="false">IF(AND(ISNUMBER(C100),C100&gt;0),L100/C100,"")</f>
        <v/>
      </c>
      <c r="O100" s="12" t="n">
        <f aca="false">IF(F100="Y",L100+IF(G100="Standard dispute",Rates!$B$25,IF(G100="High-volume dispute",Rates!$B$26,IF(G100="Card chargeback",Rates!$B$27,0))),0)</f>
        <v>0</v>
      </c>
    </row>
    <row r="101" customFormat="false" ht="15" hidden="false" customHeight="false" outlineLevel="0" collapsed="false">
      <c r="A101" s="10"/>
      <c r="B101" s="10"/>
      <c r="C101" s="11"/>
      <c r="D101" s="10"/>
      <c r="E101" s="10"/>
      <c r="F101" s="10"/>
      <c r="G101" s="10"/>
      <c r="H101" s="12" t="n">
        <f aca="false">IF(OR(B101="",NOT(ISNUMBER(C101))),0,IF(ISNUMBER(INDEX(Rates!$D$5:$D$19,MATCH(B101,Rates!$A$5:$A$19,0))),MIN(C101*INDEX(Rates!$B$5:$B$19,MATCH(B101,Rates!$A$5:$A$19,0)),INDEX(Rates!$D$5:$D$19,MATCH(B101,Rates!$A$5:$A$19,0))),C101*INDEX(Rates!$B$5:$B$19,MATCH(B101,Rates!$A$5:$A$19,0))))</f>
        <v>0</v>
      </c>
      <c r="I101" s="12" t="n">
        <f aca="false">IF(OR(B101="",NOT(ISNUMBER(C101)),C101=0),0,INDEX(Rates!$C$5:$C$19,MATCH(B101,Rates!$A$5:$A$19,0)))</f>
        <v>0</v>
      </c>
      <c r="J101" s="12" t="n">
        <f aca="false">IF(AND(D101="Y",ISNUMBER(C101)),C101*Rates!$B$22,0)</f>
        <v>0</v>
      </c>
      <c r="K101" s="12" t="n">
        <f aca="false">IF(AND(ISNUMBER(C101),E101="Buyer pays in another currency (4%)"),C101*Rates!$B$23,IF(AND(ISNUMBER(C101),E101="Other conversion (3%)"),C101*Rates!$B$24,0))</f>
        <v>0</v>
      </c>
      <c r="L101" s="12" t="n">
        <f aca="false">H101+I101+J101+K101</f>
        <v>0</v>
      </c>
      <c r="M101" s="12" t="n">
        <f aca="false">IF(ISNUMBER(C101),C101-L101,0)</f>
        <v>0</v>
      </c>
      <c r="N101" s="13" t="str">
        <f aca="false">IF(AND(ISNUMBER(C101),C101&gt;0),L101/C101,"")</f>
        <v/>
      </c>
      <c r="O101" s="12" t="n">
        <f aca="false">IF(F101="Y",L101+IF(G101="Standard dispute",Rates!$B$25,IF(G101="High-volume dispute",Rates!$B$26,IF(G101="Card chargeback",Rates!$B$27,0))),0)</f>
        <v>0</v>
      </c>
    </row>
    <row r="102" customFormat="false" ht="15" hidden="false" customHeight="false" outlineLevel="0" collapsed="false">
      <c r="A102" s="10"/>
      <c r="B102" s="10"/>
      <c r="C102" s="11"/>
      <c r="D102" s="10"/>
      <c r="E102" s="10"/>
      <c r="F102" s="10"/>
      <c r="G102" s="10"/>
      <c r="H102" s="12" t="n">
        <f aca="false">IF(OR(B102="",NOT(ISNUMBER(C102))),0,IF(ISNUMBER(INDEX(Rates!$D$5:$D$19,MATCH(B102,Rates!$A$5:$A$19,0))),MIN(C102*INDEX(Rates!$B$5:$B$19,MATCH(B102,Rates!$A$5:$A$19,0)),INDEX(Rates!$D$5:$D$19,MATCH(B102,Rates!$A$5:$A$19,0))),C102*INDEX(Rates!$B$5:$B$19,MATCH(B102,Rates!$A$5:$A$19,0))))</f>
        <v>0</v>
      </c>
      <c r="I102" s="12" t="n">
        <f aca="false">IF(OR(B102="",NOT(ISNUMBER(C102)),C102=0),0,INDEX(Rates!$C$5:$C$19,MATCH(B102,Rates!$A$5:$A$19,0)))</f>
        <v>0</v>
      </c>
      <c r="J102" s="12" t="n">
        <f aca="false">IF(AND(D102="Y",ISNUMBER(C102)),C102*Rates!$B$22,0)</f>
        <v>0</v>
      </c>
      <c r="K102" s="12" t="n">
        <f aca="false">IF(AND(ISNUMBER(C102),E102="Buyer pays in another currency (4%)"),C102*Rates!$B$23,IF(AND(ISNUMBER(C102),E102="Other conversion (3%)"),C102*Rates!$B$24,0))</f>
        <v>0</v>
      </c>
      <c r="L102" s="12" t="n">
        <f aca="false">H102+I102+J102+K102</f>
        <v>0</v>
      </c>
      <c r="M102" s="12" t="n">
        <f aca="false">IF(ISNUMBER(C102),C102-L102,0)</f>
        <v>0</v>
      </c>
      <c r="N102" s="13" t="str">
        <f aca="false">IF(AND(ISNUMBER(C102),C102&gt;0),L102/C102,"")</f>
        <v/>
      </c>
      <c r="O102" s="12" t="n">
        <f aca="false">IF(F102="Y",L102+IF(G102="Standard dispute",Rates!$B$25,IF(G102="High-volume dispute",Rates!$B$26,IF(G102="Card chargeback",Rates!$B$27,0))),0)</f>
        <v>0</v>
      </c>
    </row>
    <row r="103" customFormat="false" ht="15" hidden="false" customHeight="false" outlineLevel="0" collapsed="false">
      <c r="A103" s="10"/>
      <c r="B103" s="10"/>
      <c r="C103" s="11"/>
      <c r="D103" s="10"/>
      <c r="E103" s="10"/>
      <c r="F103" s="10"/>
      <c r="G103" s="10"/>
      <c r="H103" s="12" t="n">
        <f aca="false">IF(OR(B103="",NOT(ISNUMBER(C103))),0,IF(ISNUMBER(INDEX(Rates!$D$5:$D$19,MATCH(B103,Rates!$A$5:$A$19,0))),MIN(C103*INDEX(Rates!$B$5:$B$19,MATCH(B103,Rates!$A$5:$A$19,0)),INDEX(Rates!$D$5:$D$19,MATCH(B103,Rates!$A$5:$A$19,0))),C103*INDEX(Rates!$B$5:$B$19,MATCH(B103,Rates!$A$5:$A$19,0))))</f>
        <v>0</v>
      </c>
      <c r="I103" s="12" t="n">
        <f aca="false">IF(OR(B103="",NOT(ISNUMBER(C103)),C103=0),0,INDEX(Rates!$C$5:$C$19,MATCH(B103,Rates!$A$5:$A$19,0)))</f>
        <v>0</v>
      </c>
      <c r="J103" s="12" t="n">
        <f aca="false">IF(AND(D103="Y",ISNUMBER(C103)),C103*Rates!$B$22,0)</f>
        <v>0</v>
      </c>
      <c r="K103" s="12" t="n">
        <f aca="false">IF(AND(ISNUMBER(C103),E103="Buyer pays in another currency (4%)"),C103*Rates!$B$23,IF(AND(ISNUMBER(C103),E103="Other conversion (3%)"),C103*Rates!$B$24,0))</f>
        <v>0</v>
      </c>
      <c r="L103" s="12" t="n">
        <f aca="false">H103+I103+J103+K103</f>
        <v>0</v>
      </c>
      <c r="M103" s="12" t="n">
        <f aca="false">IF(ISNUMBER(C103),C103-L103,0)</f>
        <v>0</v>
      </c>
      <c r="N103" s="13" t="str">
        <f aca="false">IF(AND(ISNUMBER(C103),C103&gt;0),L103/C103,"")</f>
        <v/>
      </c>
      <c r="O103" s="12" t="n">
        <f aca="false">IF(F103="Y",L103+IF(G103="Standard dispute",Rates!$B$25,IF(G103="High-volume dispute",Rates!$B$26,IF(G103="Card chargeback",Rates!$B$27,0))),0)</f>
        <v>0</v>
      </c>
    </row>
    <row r="104" customFormat="false" ht="15" hidden="false" customHeight="false" outlineLevel="0" collapsed="false">
      <c r="A104" s="10"/>
      <c r="B104" s="10"/>
      <c r="C104" s="11"/>
      <c r="D104" s="10"/>
      <c r="E104" s="10"/>
      <c r="F104" s="10"/>
      <c r="G104" s="10"/>
      <c r="H104" s="12" t="n">
        <f aca="false">IF(OR(B104="",NOT(ISNUMBER(C104))),0,IF(ISNUMBER(INDEX(Rates!$D$5:$D$19,MATCH(B104,Rates!$A$5:$A$19,0))),MIN(C104*INDEX(Rates!$B$5:$B$19,MATCH(B104,Rates!$A$5:$A$19,0)),INDEX(Rates!$D$5:$D$19,MATCH(B104,Rates!$A$5:$A$19,0))),C104*INDEX(Rates!$B$5:$B$19,MATCH(B104,Rates!$A$5:$A$19,0))))</f>
        <v>0</v>
      </c>
      <c r="I104" s="12" t="n">
        <f aca="false">IF(OR(B104="",NOT(ISNUMBER(C104)),C104=0),0,INDEX(Rates!$C$5:$C$19,MATCH(B104,Rates!$A$5:$A$19,0)))</f>
        <v>0</v>
      </c>
      <c r="J104" s="12" t="n">
        <f aca="false">IF(AND(D104="Y",ISNUMBER(C104)),C104*Rates!$B$22,0)</f>
        <v>0</v>
      </c>
      <c r="K104" s="12" t="n">
        <f aca="false">IF(AND(ISNUMBER(C104),E104="Buyer pays in another currency (4%)"),C104*Rates!$B$23,IF(AND(ISNUMBER(C104),E104="Other conversion (3%)"),C104*Rates!$B$24,0))</f>
        <v>0</v>
      </c>
      <c r="L104" s="12" t="n">
        <f aca="false">H104+I104+J104+K104</f>
        <v>0</v>
      </c>
      <c r="M104" s="12" t="n">
        <f aca="false">IF(ISNUMBER(C104),C104-L104,0)</f>
        <v>0</v>
      </c>
      <c r="N104" s="13" t="str">
        <f aca="false">IF(AND(ISNUMBER(C104),C104&gt;0),L104/C104,"")</f>
        <v/>
      </c>
      <c r="O104" s="12" t="n">
        <f aca="false">IF(F104="Y",L104+IF(G104="Standard dispute",Rates!$B$25,IF(G104="High-volume dispute",Rates!$B$26,IF(G104="Card chargeback",Rates!$B$27,0))),0)</f>
        <v>0</v>
      </c>
    </row>
    <row r="105" customFormat="false" ht="15" hidden="false" customHeight="false" outlineLevel="0" collapsed="false">
      <c r="A105" s="10"/>
      <c r="B105" s="10"/>
      <c r="C105" s="11"/>
      <c r="D105" s="10"/>
      <c r="E105" s="10"/>
      <c r="F105" s="10"/>
      <c r="G105" s="10"/>
      <c r="H105" s="12" t="n">
        <f aca="false">IF(OR(B105="",NOT(ISNUMBER(C105))),0,IF(ISNUMBER(INDEX(Rates!$D$5:$D$19,MATCH(B105,Rates!$A$5:$A$19,0))),MIN(C105*INDEX(Rates!$B$5:$B$19,MATCH(B105,Rates!$A$5:$A$19,0)),INDEX(Rates!$D$5:$D$19,MATCH(B105,Rates!$A$5:$A$19,0))),C105*INDEX(Rates!$B$5:$B$19,MATCH(B105,Rates!$A$5:$A$19,0))))</f>
        <v>0</v>
      </c>
      <c r="I105" s="12" t="n">
        <f aca="false">IF(OR(B105="",NOT(ISNUMBER(C105)),C105=0),0,INDEX(Rates!$C$5:$C$19,MATCH(B105,Rates!$A$5:$A$19,0)))</f>
        <v>0</v>
      </c>
      <c r="J105" s="12" t="n">
        <f aca="false">IF(AND(D105="Y",ISNUMBER(C105)),C105*Rates!$B$22,0)</f>
        <v>0</v>
      </c>
      <c r="K105" s="12" t="n">
        <f aca="false">IF(AND(ISNUMBER(C105),E105="Buyer pays in another currency (4%)"),C105*Rates!$B$23,IF(AND(ISNUMBER(C105),E105="Other conversion (3%)"),C105*Rates!$B$24,0))</f>
        <v>0</v>
      </c>
      <c r="L105" s="12" t="n">
        <f aca="false">H105+I105+J105+K105</f>
        <v>0</v>
      </c>
      <c r="M105" s="12" t="n">
        <f aca="false">IF(ISNUMBER(C105),C105-L105,0)</f>
        <v>0</v>
      </c>
      <c r="N105" s="13" t="str">
        <f aca="false">IF(AND(ISNUMBER(C105),C105&gt;0),L105/C105,"")</f>
        <v/>
      </c>
      <c r="O105" s="12" t="n">
        <f aca="false">IF(F105="Y",L105+IF(G105="Standard dispute",Rates!$B$25,IF(G105="High-volume dispute",Rates!$B$26,IF(G105="Card chargeback",Rates!$B$27,0))),0)</f>
        <v>0</v>
      </c>
    </row>
    <row r="106" customFormat="false" ht="15" hidden="false" customHeight="false" outlineLevel="0" collapsed="false">
      <c r="A106" s="10"/>
      <c r="B106" s="10"/>
      <c r="C106" s="11"/>
      <c r="D106" s="10"/>
      <c r="E106" s="10"/>
      <c r="F106" s="10"/>
      <c r="G106" s="10"/>
      <c r="H106" s="12" t="n">
        <f aca="false">IF(OR(B106="",NOT(ISNUMBER(C106))),0,IF(ISNUMBER(INDEX(Rates!$D$5:$D$19,MATCH(B106,Rates!$A$5:$A$19,0))),MIN(C106*INDEX(Rates!$B$5:$B$19,MATCH(B106,Rates!$A$5:$A$19,0)),INDEX(Rates!$D$5:$D$19,MATCH(B106,Rates!$A$5:$A$19,0))),C106*INDEX(Rates!$B$5:$B$19,MATCH(B106,Rates!$A$5:$A$19,0))))</f>
        <v>0</v>
      </c>
      <c r="I106" s="12" t="n">
        <f aca="false">IF(OR(B106="",NOT(ISNUMBER(C106)),C106=0),0,INDEX(Rates!$C$5:$C$19,MATCH(B106,Rates!$A$5:$A$19,0)))</f>
        <v>0</v>
      </c>
      <c r="J106" s="12" t="n">
        <f aca="false">IF(AND(D106="Y",ISNUMBER(C106)),C106*Rates!$B$22,0)</f>
        <v>0</v>
      </c>
      <c r="K106" s="12" t="n">
        <f aca="false">IF(AND(ISNUMBER(C106),E106="Buyer pays in another currency (4%)"),C106*Rates!$B$23,IF(AND(ISNUMBER(C106),E106="Other conversion (3%)"),C106*Rates!$B$24,0))</f>
        <v>0</v>
      </c>
      <c r="L106" s="12" t="n">
        <f aca="false">H106+I106+J106+K106</f>
        <v>0</v>
      </c>
      <c r="M106" s="12" t="n">
        <f aca="false">IF(ISNUMBER(C106),C106-L106,0)</f>
        <v>0</v>
      </c>
      <c r="N106" s="13" t="str">
        <f aca="false">IF(AND(ISNUMBER(C106),C106&gt;0),L106/C106,"")</f>
        <v/>
      </c>
      <c r="O106" s="12" t="n">
        <f aca="false">IF(F106="Y",L106+IF(G106="Standard dispute",Rates!$B$25,IF(G106="High-volume dispute",Rates!$B$26,IF(G106="Card chargeback",Rates!$B$27,0))),0)</f>
        <v>0</v>
      </c>
    </row>
    <row r="107" customFormat="false" ht="15" hidden="false" customHeight="false" outlineLevel="0" collapsed="false">
      <c r="A107" s="10"/>
      <c r="B107" s="10"/>
      <c r="C107" s="11"/>
      <c r="D107" s="10"/>
      <c r="E107" s="10"/>
      <c r="F107" s="10"/>
      <c r="G107" s="10"/>
      <c r="H107" s="12" t="n">
        <f aca="false">IF(OR(B107="",NOT(ISNUMBER(C107))),0,IF(ISNUMBER(INDEX(Rates!$D$5:$D$19,MATCH(B107,Rates!$A$5:$A$19,0))),MIN(C107*INDEX(Rates!$B$5:$B$19,MATCH(B107,Rates!$A$5:$A$19,0)),INDEX(Rates!$D$5:$D$19,MATCH(B107,Rates!$A$5:$A$19,0))),C107*INDEX(Rates!$B$5:$B$19,MATCH(B107,Rates!$A$5:$A$19,0))))</f>
        <v>0</v>
      </c>
      <c r="I107" s="12" t="n">
        <f aca="false">IF(OR(B107="",NOT(ISNUMBER(C107)),C107=0),0,INDEX(Rates!$C$5:$C$19,MATCH(B107,Rates!$A$5:$A$19,0)))</f>
        <v>0</v>
      </c>
      <c r="J107" s="12" t="n">
        <f aca="false">IF(AND(D107="Y",ISNUMBER(C107)),C107*Rates!$B$22,0)</f>
        <v>0</v>
      </c>
      <c r="K107" s="12" t="n">
        <f aca="false">IF(AND(ISNUMBER(C107),E107="Buyer pays in another currency (4%)"),C107*Rates!$B$23,IF(AND(ISNUMBER(C107),E107="Other conversion (3%)"),C107*Rates!$B$24,0))</f>
        <v>0</v>
      </c>
      <c r="L107" s="12" t="n">
        <f aca="false">H107+I107+J107+K107</f>
        <v>0</v>
      </c>
      <c r="M107" s="12" t="n">
        <f aca="false">IF(ISNUMBER(C107),C107-L107,0)</f>
        <v>0</v>
      </c>
      <c r="N107" s="13" t="str">
        <f aca="false">IF(AND(ISNUMBER(C107),C107&gt;0),L107/C107,"")</f>
        <v/>
      </c>
      <c r="O107" s="12" t="n">
        <f aca="false">IF(F107="Y",L107+IF(G107="Standard dispute",Rates!$B$25,IF(G107="High-volume dispute",Rates!$B$26,IF(G107="Card chargeback",Rates!$B$27,0))),0)</f>
        <v>0</v>
      </c>
    </row>
    <row r="108" customFormat="false" ht="15" hidden="false" customHeight="false" outlineLevel="0" collapsed="false">
      <c r="A108" s="10"/>
      <c r="B108" s="10"/>
      <c r="C108" s="11"/>
      <c r="D108" s="10"/>
      <c r="E108" s="10"/>
      <c r="F108" s="10"/>
      <c r="G108" s="10"/>
      <c r="H108" s="12" t="n">
        <f aca="false">IF(OR(B108="",NOT(ISNUMBER(C108))),0,IF(ISNUMBER(INDEX(Rates!$D$5:$D$19,MATCH(B108,Rates!$A$5:$A$19,0))),MIN(C108*INDEX(Rates!$B$5:$B$19,MATCH(B108,Rates!$A$5:$A$19,0)),INDEX(Rates!$D$5:$D$19,MATCH(B108,Rates!$A$5:$A$19,0))),C108*INDEX(Rates!$B$5:$B$19,MATCH(B108,Rates!$A$5:$A$19,0))))</f>
        <v>0</v>
      </c>
      <c r="I108" s="12" t="n">
        <f aca="false">IF(OR(B108="",NOT(ISNUMBER(C108)),C108=0),0,INDEX(Rates!$C$5:$C$19,MATCH(B108,Rates!$A$5:$A$19,0)))</f>
        <v>0</v>
      </c>
      <c r="J108" s="12" t="n">
        <f aca="false">IF(AND(D108="Y",ISNUMBER(C108)),C108*Rates!$B$22,0)</f>
        <v>0</v>
      </c>
      <c r="K108" s="12" t="n">
        <f aca="false">IF(AND(ISNUMBER(C108),E108="Buyer pays in another currency (4%)"),C108*Rates!$B$23,IF(AND(ISNUMBER(C108),E108="Other conversion (3%)"),C108*Rates!$B$24,0))</f>
        <v>0</v>
      </c>
      <c r="L108" s="12" t="n">
        <f aca="false">H108+I108+J108+K108</f>
        <v>0</v>
      </c>
      <c r="M108" s="12" t="n">
        <f aca="false">IF(ISNUMBER(C108),C108-L108,0)</f>
        <v>0</v>
      </c>
      <c r="N108" s="13" t="str">
        <f aca="false">IF(AND(ISNUMBER(C108),C108&gt;0),L108/C108,"")</f>
        <v/>
      </c>
      <c r="O108" s="12" t="n">
        <f aca="false">IF(F108="Y",L108+IF(G108="Standard dispute",Rates!$B$25,IF(G108="High-volume dispute",Rates!$B$26,IF(G108="Card chargeback",Rates!$B$27,0))),0)</f>
        <v>0</v>
      </c>
    </row>
    <row r="109" customFormat="false" ht="15" hidden="false" customHeight="false" outlineLevel="0" collapsed="false">
      <c r="A109" s="10"/>
      <c r="B109" s="10"/>
      <c r="C109" s="11"/>
      <c r="D109" s="10"/>
      <c r="E109" s="10"/>
      <c r="F109" s="10"/>
      <c r="G109" s="10"/>
      <c r="H109" s="12" t="n">
        <f aca="false">IF(OR(B109="",NOT(ISNUMBER(C109))),0,IF(ISNUMBER(INDEX(Rates!$D$5:$D$19,MATCH(B109,Rates!$A$5:$A$19,0))),MIN(C109*INDEX(Rates!$B$5:$B$19,MATCH(B109,Rates!$A$5:$A$19,0)),INDEX(Rates!$D$5:$D$19,MATCH(B109,Rates!$A$5:$A$19,0))),C109*INDEX(Rates!$B$5:$B$19,MATCH(B109,Rates!$A$5:$A$19,0))))</f>
        <v>0</v>
      </c>
      <c r="I109" s="12" t="n">
        <f aca="false">IF(OR(B109="",NOT(ISNUMBER(C109)),C109=0),0,INDEX(Rates!$C$5:$C$19,MATCH(B109,Rates!$A$5:$A$19,0)))</f>
        <v>0</v>
      </c>
      <c r="J109" s="12" t="n">
        <f aca="false">IF(AND(D109="Y",ISNUMBER(C109)),C109*Rates!$B$22,0)</f>
        <v>0</v>
      </c>
      <c r="K109" s="12" t="n">
        <f aca="false">IF(AND(ISNUMBER(C109),E109="Buyer pays in another currency (4%)"),C109*Rates!$B$23,IF(AND(ISNUMBER(C109),E109="Other conversion (3%)"),C109*Rates!$B$24,0))</f>
        <v>0</v>
      </c>
      <c r="L109" s="12" t="n">
        <f aca="false">H109+I109+J109+K109</f>
        <v>0</v>
      </c>
      <c r="M109" s="12" t="n">
        <f aca="false">IF(ISNUMBER(C109),C109-L109,0)</f>
        <v>0</v>
      </c>
      <c r="N109" s="13" t="str">
        <f aca="false">IF(AND(ISNUMBER(C109),C109&gt;0),L109/C109,"")</f>
        <v/>
      </c>
      <c r="O109" s="12" t="n">
        <f aca="false">IF(F109="Y",L109+IF(G109="Standard dispute",Rates!$B$25,IF(G109="High-volume dispute",Rates!$B$26,IF(G109="Card chargeback",Rates!$B$27,0))),0)</f>
        <v>0</v>
      </c>
    </row>
    <row r="110" customFormat="false" ht="15" hidden="false" customHeight="false" outlineLevel="0" collapsed="false">
      <c r="A110" s="10"/>
      <c r="B110" s="10"/>
      <c r="C110" s="11"/>
      <c r="D110" s="10"/>
      <c r="E110" s="10"/>
      <c r="F110" s="10"/>
      <c r="G110" s="10"/>
      <c r="H110" s="12" t="n">
        <f aca="false">IF(OR(B110="",NOT(ISNUMBER(C110))),0,IF(ISNUMBER(INDEX(Rates!$D$5:$D$19,MATCH(B110,Rates!$A$5:$A$19,0))),MIN(C110*INDEX(Rates!$B$5:$B$19,MATCH(B110,Rates!$A$5:$A$19,0)),INDEX(Rates!$D$5:$D$19,MATCH(B110,Rates!$A$5:$A$19,0))),C110*INDEX(Rates!$B$5:$B$19,MATCH(B110,Rates!$A$5:$A$19,0))))</f>
        <v>0</v>
      </c>
      <c r="I110" s="12" t="n">
        <f aca="false">IF(OR(B110="",NOT(ISNUMBER(C110)),C110=0),0,INDEX(Rates!$C$5:$C$19,MATCH(B110,Rates!$A$5:$A$19,0)))</f>
        <v>0</v>
      </c>
      <c r="J110" s="12" t="n">
        <f aca="false">IF(AND(D110="Y",ISNUMBER(C110)),C110*Rates!$B$22,0)</f>
        <v>0</v>
      </c>
      <c r="K110" s="12" t="n">
        <f aca="false">IF(AND(ISNUMBER(C110),E110="Buyer pays in another currency (4%)"),C110*Rates!$B$23,IF(AND(ISNUMBER(C110),E110="Other conversion (3%)"),C110*Rates!$B$24,0))</f>
        <v>0</v>
      </c>
      <c r="L110" s="12" t="n">
        <f aca="false">H110+I110+J110+K110</f>
        <v>0</v>
      </c>
      <c r="M110" s="12" t="n">
        <f aca="false">IF(ISNUMBER(C110),C110-L110,0)</f>
        <v>0</v>
      </c>
      <c r="N110" s="13" t="str">
        <f aca="false">IF(AND(ISNUMBER(C110),C110&gt;0),L110/C110,"")</f>
        <v/>
      </c>
      <c r="O110" s="12" t="n">
        <f aca="false">IF(F110="Y",L110+IF(G110="Standard dispute",Rates!$B$25,IF(G110="High-volume dispute",Rates!$B$26,IF(G110="Card chargeback",Rates!$B$27,0))),0)</f>
        <v>0</v>
      </c>
    </row>
    <row r="111" customFormat="false" ht="15" hidden="false" customHeight="false" outlineLevel="0" collapsed="false">
      <c r="A111" s="10"/>
      <c r="B111" s="10"/>
      <c r="C111" s="11"/>
      <c r="D111" s="10"/>
      <c r="E111" s="10"/>
      <c r="F111" s="10"/>
      <c r="G111" s="10"/>
      <c r="H111" s="12" t="n">
        <f aca="false">IF(OR(B111="",NOT(ISNUMBER(C111))),0,IF(ISNUMBER(INDEX(Rates!$D$5:$D$19,MATCH(B111,Rates!$A$5:$A$19,0))),MIN(C111*INDEX(Rates!$B$5:$B$19,MATCH(B111,Rates!$A$5:$A$19,0)),INDEX(Rates!$D$5:$D$19,MATCH(B111,Rates!$A$5:$A$19,0))),C111*INDEX(Rates!$B$5:$B$19,MATCH(B111,Rates!$A$5:$A$19,0))))</f>
        <v>0</v>
      </c>
      <c r="I111" s="12" t="n">
        <f aca="false">IF(OR(B111="",NOT(ISNUMBER(C111)),C111=0),0,INDEX(Rates!$C$5:$C$19,MATCH(B111,Rates!$A$5:$A$19,0)))</f>
        <v>0</v>
      </c>
      <c r="J111" s="12" t="n">
        <f aca="false">IF(AND(D111="Y",ISNUMBER(C111)),C111*Rates!$B$22,0)</f>
        <v>0</v>
      </c>
      <c r="K111" s="12" t="n">
        <f aca="false">IF(AND(ISNUMBER(C111),E111="Buyer pays in another currency (4%)"),C111*Rates!$B$23,IF(AND(ISNUMBER(C111),E111="Other conversion (3%)"),C111*Rates!$B$24,0))</f>
        <v>0</v>
      </c>
      <c r="L111" s="12" t="n">
        <f aca="false">H111+I111+J111+K111</f>
        <v>0</v>
      </c>
      <c r="M111" s="12" t="n">
        <f aca="false">IF(ISNUMBER(C111),C111-L111,0)</f>
        <v>0</v>
      </c>
      <c r="N111" s="13" t="str">
        <f aca="false">IF(AND(ISNUMBER(C111),C111&gt;0),L111/C111,"")</f>
        <v/>
      </c>
      <c r="O111" s="12" t="n">
        <f aca="false">IF(F111="Y",L111+IF(G111="Standard dispute",Rates!$B$25,IF(G111="High-volume dispute",Rates!$B$26,IF(G111="Card chargeback",Rates!$B$27,0))),0)</f>
        <v>0</v>
      </c>
    </row>
    <row r="112" customFormat="false" ht="15" hidden="false" customHeight="false" outlineLevel="0" collapsed="false">
      <c r="A112" s="10"/>
      <c r="B112" s="10"/>
      <c r="C112" s="11"/>
      <c r="D112" s="10"/>
      <c r="E112" s="10"/>
      <c r="F112" s="10"/>
      <c r="G112" s="10"/>
      <c r="H112" s="12" t="n">
        <f aca="false">IF(OR(B112="",NOT(ISNUMBER(C112))),0,IF(ISNUMBER(INDEX(Rates!$D$5:$D$19,MATCH(B112,Rates!$A$5:$A$19,0))),MIN(C112*INDEX(Rates!$B$5:$B$19,MATCH(B112,Rates!$A$5:$A$19,0)),INDEX(Rates!$D$5:$D$19,MATCH(B112,Rates!$A$5:$A$19,0))),C112*INDEX(Rates!$B$5:$B$19,MATCH(B112,Rates!$A$5:$A$19,0))))</f>
        <v>0</v>
      </c>
      <c r="I112" s="12" t="n">
        <f aca="false">IF(OR(B112="",NOT(ISNUMBER(C112)),C112=0),0,INDEX(Rates!$C$5:$C$19,MATCH(B112,Rates!$A$5:$A$19,0)))</f>
        <v>0</v>
      </c>
      <c r="J112" s="12" t="n">
        <f aca="false">IF(AND(D112="Y",ISNUMBER(C112)),C112*Rates!$B$22,0)</f>
        <v>0</v>
      </c>
      <c r="K112" s="12" t="n">
        <f aca="false">IF(AND(ISNUMBER(C112),E112="Buyer pays in another currency (4%)"),C112*Rates!$B$23,IF(AND(ISNUMBER(C112),E112="Other conversion (3%)"),C112*Rates!$B$24,0))</f>
        <v>0</v>
      </c>
      <c r="L112" s="12" t="n">
        <f aca="false">H112+I112+J112+K112</f>
        <v>0</v>
      </c>
      <c r="M112" s="12" t="n">
        <f aca="false">IF(ISNUMBER(C112),C112-L112,0)</f>
        <v>0</v>
      </c>
      <c r="N112" s="13" t="str">
        <f aca="false">IF(AND(ISNUMBER(C112),C112&gt;0),L112/C112,"")</f>
        <v/>
      </c>
      <c r="O112" s="12" t="n">
        <f aca="false">IF(F112="Y",L112+IF(G112="Standard dispute",Rates!$B$25,IF(G112="High-volume dispute",Rates!$B$26,IF(G112="Card chargeback",Rates!$B$27,0))),0)</f>
        <v>0</v>
      </c>
    </row>
    <row r="113" customFormat="false" ht="15" hidden="false" customHeight="false" outlineLevel="0" collapsed="false">
      <c r="A113" s="10"/>
      <c r="B113" s="10"/>
      <c r="C113" s="11"/>
      <c r="D113" s="10"/>
      <c r="E113" s="10"/>
      <c r="F113" s="10"/>
      <c r="G113" s="10"/>
      <c r="H113" s="12" t="n">
        <f aca="false">IF(OR(B113="",NOT(ISNUMBER(C113))),0,IF(ISNUMBER(INDEX(Rates!$D$5:$D$19,MATCH(B113,Rates!$A$5:$A$19,0))),MIN(C113*INDEX(Rates!$B$5:$B$19,MATCH(B113,Rates!$A$5:$A$19,0)),INDEX(Rates!$D$5:$D$19,MATCH(B113,Rates!$A$5:$A$19,0))),C113*INDEX(Rates!$B$5:$B$19,MATCH(B113,Rates!$A$5:$A$19,0))))</f>
        <v>0</v>
      </c>
      <c r="I113" s="12" t="n">
        <f aca="false">IF(OR(B113="",NOT(ISNUMBER(C113)),C113=0),0,INDEX(Rates!$C$5:$C$19,MATCH(B113,Rates!$A$5:$A$19,0)))</f>
        <v>0</v>
      </c>
      <c r="J113" s="12" t="n">
        <f aca="false">IF(AND(D113="Y",ISNUMBER(C113)),C113*Rates!$B$22,0)</f>
        <v>0</v>
      </c>
      <c r="K113" s="12" t="n">
        <f aca="false">IF(AND(ISNUMBER(C113),E113="Buyer pays in another currency (4%)"),C113*Rates!$B$23,IF(AND(ISNUMBER(C113),E113="Other conversion (3%)"),C113*Rates!$B$24,0))</f>
        <v>0</v>
      </c>
      <c r="L113" s="12" t="n">
        <f aca="false">H113+I113+J113+K113</f>
        <v>0</v>
      </c>
      <c r="M113" s="12" t="n">
        <f aca="false">IF(ISNUMBER(C113),C113-L113,0)</f>
        <v>0</v>
      </c>
      <c r="N113" s="13" t="str">
        <f aca="false">IF(AND(ISNUMBER(C113),C113&gt;0),L113/C113,"")</f>
        <v/>
      </c>
      <c r="O113" s="12" t="n">
        <f aca="false">IF(F113="Y",L113+IF(G113="Standard dispute",Rates!$B$25,IF(G113="High-volume dispute",Rates!$B$26,IF(G113="Card chargeback",Rates!$B$27,0))),0)</f>
        <v>0</v>
      </c>
    </row>
    <row r="114" customFormat="false" ht="15" hidden="false" customHeight="false" outlineLevel="0" collapsed="false">
      <c r="A114" s="10"/>
      <c r="B114" s="10"/>
      <c r="C114" s="11"/>
      <c r="D114" s="10"/>
      <c r="E114" s="10"/>
      <c r="F114" s="10"/>
      <c r="G114" s="10"/>
      <c r="H114" s="12" t="n">
        <f aca="false">IF(OR(B114="",NOT(ISNUMBER(C114))),0,IF(ISNUMBER(INDEX(Rates!$D$5:$D$19,MATCH(B114,Rates!$A$5:$A$19,0))),MIN(C114*INDEX(Rates!$B$5:$B$19,MATCH(B114,Rates!$A$5:$A$19,0)),INDEX(Rates!$D$5:$D$19,MATCH(B114,Rates!$A$5:$A$19,0))),C114*INDEX(Rates!$B$5:$B$19,MATCH(B114,Rates!$A$5:$A$19,0))))</f>
        <v>0</v>
      </c>
      <c r="I114" s="12" t="n">
        <f aca="false">IF(OR(B114="",NOT(ISNUMBER(C114)),C114=0),0,INDEX(Rates!$C$5:$C$19,MATCH(B114,Rates!$A$5:$A$19,0)))</f>
        <v>0</v>
      </c>
      <c r="J114" s="12" t="n">
        <f aca="false">IF(AND(D114="Y",ISNUMBER(C114)),C114*Rates!$B$22,0)</f>
        <v>0</v>
      </c>
      <c r="K114" s="12" t="n">
        <f aca="false">IF(AND(ISNUMBER(C114),E114="Buyer pays in another currency (4%)"),C114*Rates!$B$23,IF(AND(ISNUMBER(C114),E114="Other conversion (3%)"),C114*Rates!$B$24,0))</f>
        <v>0</v>
      </c>
      <c r="L114" s="12" t="n">
        <f aca="false">H114+I114+J114+K114</f>
        <v>0</v>
      </c>
      <c r="M114" s="12" t="n">
        <f aca="false">IF(ISNUMBER(C114),C114-L114,0)</f>
        <v>0</v>
      </c>
      <c r="N114" s="13" t="str">
        <f aca="false">IF(AND(ISNUMBER(C114),C114&gt;0),L114/C114,"")</f>
        <v/>
      </c>
      <c r="O114" s="12" t="n">
        <f aca="false">IF(F114="Y",L114+IF(G114="Standard dispute",Rates!$B$25,IF(G114="High-volume dispute",Rates!$B$26,IF(G114="Card chargeback",Rates!$B$27,0))),0)</f>
        <v>0</v>
      </c>
    </row>
    <row r="115" customFormat="false" ht="15" hidden="false" customHeight="false" outlineLevel="0" collapsed="false">
      <c r="A115" s="10"/>
      <c r="B115" s="10"/>
      <c r="C115" s="11"/>
      <c r="D115" s="10"/>
      <c r="E115" s="10"/>
      <c r="F115" s="10"/>
      <c r="G115" s="10"/>
      <c r="H115" s="12" t="n">
        <f aca="false">IF(OR(B115="",NOT(ISNUMBER(C115))),0,IF(ISNUMBER(INDEX(Rates!$D$5:$D$19,MATCH(B115,Rates!$A$5:$A$19,0))),MIN(C115*INDEX(Rates!$B$5:$B$19,MATCH(B115,Rates!$A$5:$A$19,0)),INDEX(Rates!$D$5:$D$19,MATCH(B115,Rates!$A$5:$A$19,0))),C115*INDEX(Rates!$B$5:$B$19,MATCH(B115,Rates!$A$5:$A$19,0))))</f>
        <v>0</v>
      </c>
      <c r="I115" s="12" t="n">
        <f aca="false">IF(OR(B115="",NOT(ISNUMBER(C115)),C115=0),0,INDEX(Rates!$C$5:$C$19,MATCH(B115,Rates!$A$5:$A$19,0)))</f>
        <v>0</v>
      </c>
      <c r="J115" s="12" t="n">
        <f aca="false">IF(AND(D115="Y",ISNUMBER(C115)),C115*Rates!$B$22,0)</f>
        <v>0</v>
      </c>
      <c r="K115" s="12" t="n">
        <f aca="false">IF(AND(ISNUMBER(C115),E115="Buyer pays in another currency (4%)"),C115*Rates!$B$23,IF(AND(ISNUMBER(C115),E115="Other conversion (3%)"),C115*Rates!$B$24,0))</f>
        <v>0</v>
      </c>
      <c r="L115" s="12" t="n">
        <f aca="false">H115+I115+J115+K115</f>
        <v>0</v>
      </c>
      <c r="M115" s="12" t="n">
        <f aca="false">IF(ISNUMBER(C115),C115-L115,0)</f>
        <v>0</v>
      </c>
      <c r="N115" s="13" t="str">
        <f aca="false">IF(AND(ISNUMBER(C115),C115&gt;0),L115/C115,"")</f>
        <v/>
      </c>
      <c r="O115" s="12" t="n">
        <f aca="false">IF(F115="Y",L115+IF(G115="Standard dispute",Rates!$B$25,IF(G115="High-volume dispute",Rates!$B$26,IF(G115="Card chargeback",Rates!$B$27,0))),0)</f>
        <v>0</v>
      </c>
    </row>
    <row r="116" customFormat="false" ht="15" hidden="false" customHeight="false" outlineLevel="0" collapsed="false">
      <c r="A116" s="10"/>
      <c r="B116" s="10"/>
      <c r="C116" s="11"/>
      <c r="D116" s="10"/>
      <c r="E116" s="10"/>
      <c r="F116" s="10"/>
      <c r="G116" s="10"/>
      <c r="H116" s="12" t="n">
        <f aca="false">IF(OR(B116="",NOT(ISNUMBER(C116))),0,IF(ISNUMBER(INDEX(Rates!$D$5:$D$19,MATCH(B116,Rates!$A$5:$A$19,0))),MIN(C116*INDEX(Rates!$B$5:$B$19,MATCH(B116,Rates!$A$5:$A$19,0)),INDEX(Rates!$D$5:$D$19,MATCH(B116,Rates!$A$5:$A$19,0))),C116*INDEX(Rates!$B$5:$B$19,MATCH(B116,Rates!$A$5:$A$19,0))))</f>
        <v>0</v>
      </c>
      <c r="I116" s="12" t="n">
        <f aca="false">IF(OR(B116="",NOT(ISNUMBER(C116)),C116=0),0,INDEX(Rates!$C$5:$C$19,MATCH(B116,Rates!$A$5:$A$19,0)))</f>
        <v>0</v>
      </c>
      <c r="J116" s="12" t="n">
        <f aca="false">IF(AND(D116="Y",ISNUMBER(C116)),C116*Rates!$B$22,0)</f>
        <v>0</v>
      </c>
      <c r="K116" s="12" t="n">
        <f aca="false">IF(AND(ISNUMBER(C116),E116="Buyer pays in another currency (4%)"),C116*Rates!$B$23,IF(AND(ISNUMBER(C116),E116="Other conversion (3%)"),C116*Rates!$B$24,0))</f>
        <v>0</v>
      </c>
      <c r="L116" s="12" t="n">
        <f aca="false">H116+I116+J116+K116</f>
        <v>0</v>
      </c>
      <c r="M116" s="12" t="n">
        <f aca="false">IF(ISNUMBER(C116),C116-L116,0)</f>
        <v>0</v>
      </c>
      <c r="N116" s="13" t="str">
        <f aca="false">IF(AND(ISNUMBER(C116),C116&gt;0),L116/C116,"")</f>
        <v/>
      </c>
      <c r="O116" s="12" t="n">
        <f aca="false">IF(F116="Y",L116+IF(G116="Standard dispute",Rates!$B$25,IF(G116="High-volume dispute",Rates!$B$26,IF(G116="Card chargeback",Rates!$B$27,0))),0)</f>
        <v>0</v>
      </c>
    </row>
    <row r="117" customFormat="false" ht="15" hidden="false" customHeight="false" outlineLevel="0" collapsed="false">
      <c r="A117" s="10"/>
      <c r="B117" s="10"/>
      <c r="C117" s="11"/>
      <c r="D117" s="10"/>
      <c r="E117" s="10"/>
      <c r="F117" s="10"/>
      <c r="G117" s="10"/>
      <c r="H117" s="12" t="n">
        <f aca="false">IF(OR(B117="",NOT(ISNUMBER(C117))),0,IF(ISNUMBER(INDEX(Rates!$D$5:$D$19,MATCH(B117,Rates!$A$5:$A$19,0))),MIN(C117*INDEX(Rates!$B$5:$B$19,MATCH(B117,Rates!$A$5:$A$19,0)),INDEX(Rates!$D$5:$D$19,MATCH(B117,Rates!$A$5:$A$19,0))),C117*INDEX(Rates!$B$5:$B$19,MATCH(B117,Rates!$A$5:$A$19,0))))</f>
        <v>0</v>
      </c>
      <c r="I117" s="12" t="n">
        <f aca="false">IF(OR(B117="",NOT(ISNUMBER(C117)),C117=0),0,INDEX(Rates!$C$5:$C$19,MATCH(B117,Rates!$A$5:$A$19,0)))</f>
        <v>0</v>
      </c>
      <c r="J117" s="12" t="n">
        <f aca="false">IF(AND(D117="Y",ISNUMBER(C117)),C117*Rates!$B$22,0)</f>
        <v>0</v>
      </c>
      <c r="K117" s="12" t="n">
        <f aca="false">IF(AND(ISNUMBER(C117),E117="Buyer pays in another currency (4%)"),C117*Rates!$B$23,IF(AND(ISNUMBER(C117),E117="Other conversion (3%)"),C117*Rates!$B$24,0))</f>
        <v>0</v>
      </c>
      <c r="L117" s="12" t="n">
        <f aca="false">H117+I117+J117+K117</f>
        <v>0</v>
      </c>
      <c r="M117" s="12" t="n">
        <f aca="false">IF(ISNUMBER(C117),C117-L117,0)</f>
        <v>0</v>
      </c>
      <c r="N117" s="13" t="str">
        <f aca="false">IF(AND(ISNUMBER(C117),C117&gt;0),L117/C117,"")</f>
        <v/>
      </c>
      <c r="O117" s="12" t="n">
        <f aca="false">IF(F117="Y",L117+IF(G117="Standard dispute",Rates!$B$25,IF(G117="High-volume dispute",Rates!$B$26,IF(G117="Card chargeback",Rates!$B$27,0))),0)</f>
        <v>0</v>
      </c>
    </row>
    <row r="118" customFormat="false" ht="15" hidden="false" customHeight="false" outlineLevel="0" collapsed="false">
      <c r="A118" s="10"/>
      <c r="B118" s="10"/>
      <c r="C118" s="11"/>
      <c r="D118" s="10"/>
      <c r="E118" s="10"/>
      <c r="F118" s="10"/>
      <c r="G118" s="10"/>
      <c r="H118" s="12" t="n">
        <f aca="false">IF(OR(B118="",NOT(ISNUMBER(C118))),0,IF(ISNUMBER(INDEX(Rates!$D$5:$D$19,MATCH(B118,Rates!$A$5:$A$19,0))),MIN(C118*INDEX(Rates!$B$5:$B$19,MATCH(B118,Rates!$A$5:$A$19,0)),INDEX(Rates!$D$5:$D$19,MATCH(B118,Rates!$A$5:$A$19,0))),C118*INDEX(Rates!$B$5:$B$19,MATCH(B118,Rates!$A$5:$A$19,0))))</f>
        <v>0</v>
      </c>
      <c r="I118" s="12" t="n">
        <f aca="false">IF(OR(B118="",NOT(ISNUMBER(C118)),C118=0),0,INDEX(Rates!$C$5:$C$19,MATCH(B118,Rates!$A$5:$A$19,0)))</f>
        <v>0</v>
      </c>
      <c r="J118" s="12" t="n">
        <f aca="false">IF(AND(D118="Y",ISNUMBER(C118)),C118*Rates!$B$22,0)</f>
        <v>0</v>
      </c>
      <c r="K118" s="12" t="n">
        <f aca="false">IF(AND(ISNUMBER(C118),E118="Buyer pays in another currency (4%)"),C118*Rates!$B$23,IF(AND(ISNUMBER(C118),E118="Other conversion (3%)"),C118*Rates!$B$24,0))</f>
        <v>0</v>
      </c>
      <c r="L118" s="12" t="n">
        <f aca="false">H118+I118+J118+K118</f>
        <v>0</v>
      </c>
      <c r="M118" s="12" t="n">
        <f aca="false">IF(ISNUMBER(C118),C118-L118,0)</f>
        <v>0</v>
      </c>
      <c r="N118" s="13" t="str">
        <f aca="false">IF(AND(ISNUMBER(C118),C118&gt;0),L118/C118,"")</f>
        <v/>
      </c>
      <c r="O118" s="12" t="n">
        <f aca="false">IF(F118="Y",L118+IF(G118="Standard dispute",Rates!$B$25,IF(G118="High-volume dispute",Rates!$B$26,IF(G118="Card chargeback",Rates!$B$27,0))),0)</f>
        <v>0</v>
      </c>
    </row>
    <row r="119" customFormat="false" ht="15" hidden="false" customHeight="false" outlineLevel="0" collapsed="false">
      <c r="A119" s="10"/>
      <c r="B119" s="10"/>
      <c r="C119" s="11"/>
      <c r="D119" s="10"/>
      <c r="E119" s="10"/>
      <c r="F119" s="10"/>
      <c r="G119" s="10"/>
      <c r="H119" s="12" t="n">
        <f aca="false">IF(OR(B119="",NOT(ISNUMBER(C119))),0,IF(ISNUMBER(INDEX(Rates!$D$5:$D$19,MATCH(B119,Rates!$A$5:$A$19,0))),MIN(C119*INDEX(Rates!$B$5:$B$19,MATCH(B119,Rates!$A$5:$A$19,0)),INDEX(Rates!$D$5:$D$19,MATCH(B119,Rates!$A$5:$A$19,0))),C119*INDEX(Rates!$B$5:$B$19,MATCH(B119,Rates!$A$5:$A$19,0))))</f>
        <v>0</v>
      </c>
      <c r="I119" s="12" t="n">
        <f aca="false">IF(OR(B119="",NOT(ISNUMBER(C119)),C119=0),0,INDEX(Rates!$C$5:$C$19,MATCH(B119,Rates!$A$5:$A$19,0)))</f>
        <v>0</v>
      </c>
      <c r="J119" s="12" t="n">
        <f aca="false">IF(AND(D119="Y",ISNUMBER(C119)),C119*Rates!$B$22,0)</f>
        <v>0</v>
      </c>
      <c r="K119" s="12" t="n">
        <f aca="false">IF(AND(ISNUMBER(C119),E119="Buyer pays in another currency (4%)"),C119*Rates!$B$23,IF(AND(ISNUMBER(C119),E119="Other conversion (3%)"),C119*Rates!$B$24,0))</f>
        <v>0</v>
      </c>
      <c r="L119" s="12" t="n">
        <f aca="false">H119+I119+J119+K119</f>
        <v>0</v>
      </c>
      <c r="M119" s="12" t="n">
        <f aca="false">IF(ISNUMBER(C119),C119-L119,0)</f>
        <v>0</v>
      </c>
      <c r="N119" s="13" t="str">
        <f aca="false">IF(AND(ISNUMBER(C119),C119&gt;0),L119/C119,"")</f>
        <v/>
      </c>
      <c r="O119" s="12" t="n">
        <f aca="false">IF(F119="Y",L119+IF(G119="Standard dispute",Rates!$B$25,IF(G119="High-volume dispute",Rates!$B$26,IF(G119="Card chargeback",Rates!$B$27,0))),0)</f>
        <v>0</v>
      </c>
    </row>
    <row r="120" customFormat="false" ht="15" hidden="false" customHeight="false" outlineLevel="0" collapsed="false">
      <c r="A120" s="10"/>
      <c r="B120" s="10"/>
      <c r="C120" s="11"/>
      <c r="D120" s="10"/>
      <c r="E120" s="10"/>
      <c r="F120" s="10"/>
      <c r="G120" s="10"/>
      <c r="H120" s="12" t="n">
        <f aca="false">IF(OR(B120="",NOT(ISNUMBER(C120))),0,IF(ISNUMBER(INDEX(Rates!$D$5:$D$19,MATCH(B120,Rates!$A$5:$A$19,0))),MIN(C120*INDEX(Rates!$B$5:$B$19,MATCH(B120,Rates!$A$5:$A$19,0)),INDEX(Rates!$D$5:$D$19,MATCH(B120,Rates!$A$5:$A$19,0))),C120*INDEX(Rates!$B$5:$B$19,MATCH(B120,Rates!$A$5:$A$19,0))))</f>
        <v>0</v>
      </c>
      <c r="I120" s="12" t="n">
        <f aca="false">IF(OR(B120="",NOT(ISNUMBER(C120)),C120=0),0,INDEX(Rates!$C$5:$C$19,MATCH(B120,Rates!$A$5:$A$19,0)))</f>
        <v>0</v>
      </c>
      <c r="J120" s="12" t="n">
        <f aca="false">IF(AND(D120="Y",ISNUMBER(C120)),C120*Rates!$B$22,0)</f>
        <v>0</v>
      </c>
      <c r="K120" s="12" t="n">
        <f aca="false">IF(AND(ISNUMBER(C120),E120="Buyer pays in another currency (4%)"),C120*Rates!$B$23,IF(AND(ISNUMBER(C120),E120="Other conversion (3%)"),C120*Rates!$B$24,0))</f>
        <v>0</v>
      </c>
      <c r="L120" s="12" t="n">
        <f aca="false">H120+I120+J120+K120</f>
        <v>0</v>
      </c>
      <c r="M120" s="12" t="n">
        <f aca="false">IF(ISNUMBER(C120),C120-L120,0)</f>
        <v>0</v>
      </c>
      <c r="N120" s="13" t="str">
        <f aca="false">IF(AND(ISNUMBER(C120),C120&gt;0),L120/C120,"")</f>
        <v/>
      </c>
      <c r="O120" s="12" t="n">
        <f aca="false">IF(F120="Y",L120+IF(G120="Standard dispute",Rates!$B$25,IF(G120="High-volume dispute",Rates!$B$26,IF(G120="Card chargeback",Rates!$B$27,0))),0)</f>
        <v>0</v>
      </c>
    </row>
    <row r="121" customFormat="false" ht="15" hidden="false" customHeight="false" outlineLevel="0" collapsed="false">
      <c r="A121" s="10"/>
      <c r="B121" s="10"/>
      <c r="C121" s="11"/>
      <c r="D121" s="10"/>
      <c r="E121" s="10"/>
      <c r="F121" s="10"/>
      <c r="G121" s="10"/>
      <c r="H121" s="12" t="n">
        <f aca="false">IF(OR(B121="",NOT(ISNUMBER(C121))),0,IF(ISNUMBER(INDEX(Rates!$D$5:$D$19,MATCH(B121,Rates!$A$5:$A$19,0))),MIN(C121*INDEX(Rates!$B$5:$B$19,MATCH(B121,Rates!$A$5:$A$19,0)),INDEX(Rates!$D$5:$D$19,MATCH(B121,Rates!$A$5:$A$19,0))),C121*INDEX(Rates!$B$5:$B$19,MATCH(B121,Rates!$A$5:$A$19,0))))</f>
        <v>0</v>
      </c>
      <c r="I121" s="12" t="n">
        <f aca="false">IF(OR(B121="",NOT(ISNUMBER(C121)),C121=0),0,INDEX(Rates!$C$5:$C$19,MATCH(B121,Rates!$A$5:$A$19,0)))</f>
        <v>0</v>
      </c>
      <c r="J121" s="12" t="n">
        <f aca="false">IF(AND(D121="Y",ISNUMBER(C121)),C121*Rates!$B$22,0)</f>
        <v>0</v>
      </c>
      <c r="K121" s="12" t="n">
        <f aca="false">IF(AND(ISNUMBER(C121),E121="Buyer pays in another currency (4%)"),C121*Rates!$B$23,IF(AND(ISNUMBER(C121),E121="Other conversion (3%)"),C121*Rates!$B$24,0))</f>
        <v>0</v>
      </c>
      <c r="L121" s="12" t="n">
        <f aca="false">H121+I121+J121+K121</f>
        <v>0</v>
      </c>
      <c r="M121" s="12" t="n">
        <f aca="false">IF(ISNUMBER(C121),C121-L121,0)</f>
        <v>0</v>
      </c>
      <c r="N121" s="13" t="str">
        <f aca="false">IF(AND(ISNUMBER(C121),C121&gt;0),L121/C121,"")</f>
        <v/>
      </c>
      <c r="O121" s="12" t="n">
        <f aca="false">IF(F121="Y",L121+IF(G121="Standard dispute",Rates!$B$25,IF(G121="High-volume dispute",Rates!$B$26,IF(G121="Card chargeback",Rates!$B$27,0))),0)</f>
        <v>0</v>
      </c>
    </row>
    <row r="122" customFormat="false" ht="15" hidden="false" customHeight="false" outlineLevel="0" collapsed="false">
      <c r="A122" s="10"/>
      <c r="B122" s="10"/>
      <c r="C122" s="11"/>
      <c r="D122" s="10"/>
      <c r="E122" s="10"/>
      <c r="F122" s="10"/>
      <c r="G122" s="10"/>
      <c r="H122" s="12" t="n">
        <f aca="false">IF(OR(B122="",NOT(ISNUMBER(C122))),0,IF(ISNUMBER(INDEX(Rates!$D$5:$D$19,MATCH(B122,Rates!$A$5:$A$19,0))),MIN(C122*INDEX(Rates!$B$5:$B$19,MATCH(B122,Rates!$A$5:$A$19,0)),INDEX(Rates!$D$5:$D$19,MATCH(B122,Rates!$A$5:$A$19,0))),C122*INDEX(Rates!$B$5:$B$19,MATCH(B122,Rates!$A$5:$A$19,0))))</f>
        <v>0</v>
      </c>
      <c r="I122" s="12" t="n">
        <f aca="false">IF(OR(B122="",NOT(ISNUMBER(C122)),C122=0),0,INDEX(Rates!$C$5:$C$19,MATCH(B122,Rates!$A$5:$A$19,0)))</f>
        <v>0</v>
      </c>
      <c r="J122" s="12" t="n">
        <f aca="false">IF(AND(D122="Y",ISNUMBER(C122)),C122*Rates!$B$22,0)</f>
        <v>0</v>
      </c>
      <c r="K122" s="12" t="n">
        <f aca="false">IF(AND(ISNUMBER(C122),E122="Buyer pays in another currency (4%)"),C122*Rates!$B$23,IF(AND(ISNUMBER(C122),E122="Other conversion (3%)"),C122*Rates!$B$24,0))</f>
        <v>0</v>
      </c>
      <c r="L122" s="12" t="n">
        <f aca="false">H122+I122+J122+K122</f>
        <v>0</v>
      </c>
      <c r="M122" s="12" t="n">
        <f aca="false">IF(ISNUMBER(C122),C122-L122,0)</f>
        <v>0</v>
      </c>
      <c r="N122" s="13" t="str">
        <f aca="false">IF(AND(ISNUMBER(C122),C122&gt;0),L122/C122,"")</f>
        <v/>
      </c>
      <c r="O122" s="12" t="n">
        <f aca="false">IF(F122="Y",L122+IF(G122="Standard dispute",Rates!$B$25,IF(G122="High-volume dispute",Rates!$B$26,IF(G122="Card chargeback",Rates!$B$27,0))),0)</f>
        <v>0</v>
      </c>
    </row>
    <row r="123" customFormat="false" ht="15" hidden="false" customHeight="false" outlineLevel="0" collapsed="false">
      <c r="A123" s="10"/>
      <c r="B123" s="10"/>
      <c r="C123" s="11"/>
      <c r="D123" s="10"/>
      <c r="E123" s="10"/>
      <c r="F123" s="10"/>
      <c r="G123" s="10"/>
      <c r="H123" s="12" t="n">
        <f aca="false">IF(OR(B123="",NOT(ISNUMBER(C123))),0,IF(ISNUMBER(INDEX(Rates!$D$5:$D$19,MATCH(B123,Rates!$A$5:$A$19,0))),MIN(C123*INDEX(Rates!$B$5:$B$19,MATCH(B123,Rates!$A$5:$A$19,0)),INDEX(Rates!$D$5:$D$19,MATCH(B123,Rates!$A$5:$A$19,0))),C123*INDEX(Rates!$B$5:$B$19,MATCH(B123,Rates!$A$5:$A$19,0))))</f>
        <v>0</v>
      </c>
      <c r="I123" s="12" t="n">
        <f aca="false">IF(OR(B123="",NOT(ISNUMBER(C123)),C123=0),0,INDEX(Rates!$C$5:$C$19,MATCH(B123,Rates!$A$5:$A$19,0)))</f>
        <v>0</v>
      </c>
      <c r="J123" s="12" t="n">
        <f aca="false">IF(AND(D123="Y",ISNUMBER(C123)),C123*Rates!$B$22,0)</f>
        <v>0</v>
      </c>
      <c r="K123" s="12" t="n">
        <f aca="false">IF(AND(ISNUMBER(C123),E123="Buyer pays in another currency (4%)"),C123*Rates!$B$23,IF(AND(ISNUMBER(C123),E123="Other conversion (3%)"),C123*Rates!$B$24,0))</f>
        <v>0</v>
      </c>
      <c r="L123" s="12" t="n">
        <f aca="false">H123+I123+J123+K123</f>
        <v>0</v>
      </c>
      <c r="M123" s="12" t="n">
        <f aca="false">IF(ISNUMBER(C123),C123-L123,0)</f>
        <v>0</v>
      </c>
      <c r="N123" s="13" t="str">
        <f aca="false">IF(AND(ISNUMBER(C123),C123&gt;0),L123/C123,"")</f>
        <v/>
      </c>
      <c r="O123" s="12" t="n">
        <f aca="false">IF(F123="Y",L123+IF(G123="Standard dispute",Rates!$B$25,IF(G123="High-volume dispute",Rates!$B$26,IF(G123="Card chargeback",Rates!$B$27,0))),0)</f>
        <v>0</v>
      </c>
    </row>
    <row r="124" customFormat="false" ht="15" hidden="false" customHeight="false" outlineLevel="0" collapsed="false">
      <c r="A124" s="10"/>
      <c r="B124" s="10"/>
      <c r="C124" s="11"/>
      <c r="D124" s="10"/>
      <c r="E124" s="10"/>
      <c r="F124" s="10"/>
      <c r="G124" s="10"/>
      <c r="H124" s="12" t="n">
        <f aca="false">IF(OR(B124="",NOT(ISNUMBER(C124))),0,IF(ISNUMBER(INDEX(Rates!$D$5:$D$19,MATCH(B124,Rates!$A$5:$A$19,0))),MIN(C124*INDEX(Rates!$B$5:$B$19,MATCH(B124,Rates!$A$5:$A$19,0)),INDEX(Rates!$D$5:$D$19,MATCH(B124,Rates!$A$5:$A$19,0))),C124*INDEX(Rates!$B$5:$B$19,MATCH(B124,Rates!$A$5:$A$19,0))))</f>
        <v>0</v>
      </c>
      <c r="I124" s="12" t="n">
        <f aca="false">IF(OR(B124="",NOT(ISNUMBER(C124)),C124=0),0,INDEX(Rates!$C$5:$C$19,MATCH(B124,Rates!$A$5:$A$19,0)))</f>
        <v>0</v>
      </c>
      <c r="J124" s="12" t="n">
        <f aca="false">IF(AND(D124="Y",ISNUMBER(C124)),C124*Rates!$B$22,0)</f>
        <v>0</v>
      </c>
      <c r="K124" s="12" t="n">
        <f aca="false">IF(AND(ISNUMBER(C124),E124="Buyer pays in another currency (4%)"),C124*Rates!$B$23,IF(AND(ISNUMBER(C124),E124="Other conversion (3%)"),C124*Rates!$B$24,0))</f>
        <v>0</v>
      </c>
      <c r="L124" s="12" t="n">
        <f aca="false">H124+I124+J124+K124</f>
        <v>0</v>
      </c>
      <c r="M124" s="12" t="n">
        <f aca="false">IF(ISNUMBER(C124),C124-L124,0)</f>
        <v>0</v>
      </c>
      <c r="N124" s="13" t="str">
        <f aca="false">IF(AND(ISNUMBER(C124),C124&gt;0),L124/C124,"")</f>
        <v/>
      </c>
      <c r="O124" s="12" t="n">
        <f aca="false">IF(F124="Y",L124+IF(G124="Standard dispute",Rates!$B$25,IF(G124="High-volume dispute",Rates!$B$26,IF(G124="Card chargeback",Rates!$B$27,0))),0)</f>
        <v>0</v>
      </c>
    </row>
    <row r="125" customFormat="false" ht="15" hidden="false" customHeight="false" outlineLevel="0" collapsed="false">
      <c r="A125" s="10"/>
      <c r="B125" s="10"/>
      <c r="C125" s="11"/>
      <c r="D125" s="10"/>
      <c r="E125" s="10"/>
      <c r="F125" s="10"/>
      <c r="G125" s="10"/>
      <c r="H125" s="12" t="n">
        <f aca="false">IF(OR(B125="",NOT(ISNUMBER(C125))),0,IF(ISNUMBER(INDEX(Rates!$D$5:$D$19,MATCH(B125,Rates!$A$5:$A$19,0))),MIN(C125*INDEX(Rates!$B$5:$B$19,MATCH(B125,Rates!$A$5:$A$19,0)),INDEX(Rates!$D$5:$D$19,MATCH(B125,Rates!$A$5:$A$19,0))),C125*INDEX(Rates!$B$5:$B$19,MATCH(B125,Rates!$A$5:$A$19,0))))</f>
        <v>0</v>
      </c>
      <c r="I125" s="12" t="n">
        <f aca="false">IF(OR(B125="",NOT(ISNUMBER(C125)),C125=0),0,INDEX(Rates!$C$5:$C$19,MATCH(B125,Rates!$A$5:$A$19,0)))</f>
        <v>0</v>
      </c>
      <c r="J125" s="12" t="n">
        <f aca="false">IF(AND(D125="Y",ISNUMBER(C125)),C125*Rates!$B$22,0)</f>
        <v>0</v>
      </c>
      <c r="K125" s="12" t="n">
        <f aca="false">IF(AND(ISNUMBER(C125),E125="Buyer pays in another currency (4%)"),C125*Rates!$B$23,IF(AND(ISNUMBER(C125),E125="Other conversion (3%)"),C125*Rates!$B$24,0))</f>
        <v>0</v>
      </c>
      <c r="L125" s="12" t="n">
        <f aca="false">H125+I125+J125+K125</f>
        <v>0</v>
      </c>
      <c r="M125" s="12" t="n">
        <f aca="false">IF(ISNUMBER(C125),C125-L125,0)</f>
        <v>0</v>
      </c>
      <c r="N125" s="13" t="str">
        <f aca="false">IF(AND(ISNUMBER(C125),C125&gt;0),L125/C125,"")</f>
        <v/>
      </c>
      <c r="O125" s="12" t="n">
        <f aca="false">IF(F125="Y",L125+IF(G125="Standard dispute",Rates!$B$25,IF(G125="High-volume dispute",Rates!$B$26,IF(G125="Card chargeback",Rates!$B$27,0))),0)</f>
        <v>0</v>
      </c>
    </row>
    <row r="126" customFormat="false" ht="15" hidden="false" customHeight="false" outlineLevel="0" collapsed="false">
      <c r="A126" s="10"/>
      <c r="B126" s="10"/>
      <c r="C126" s="11"/>
      <c r="D126" s="10"/>
      <c r="E126" s="10"/>
      <c r="F126" s="10"/>
      <c r="G126" s="10"/>
      <c r="H126" s="12" t="n">
        <f aca="false">IF(OR(B126="",NOT(ISNUMBER(C126))),0,IF(ISNUMBER(INDEX(Rates!$D$5:$D$19,MATCH(B126,Rates!$A$5:$A$19,0))),MIN(C126*INDEX(Rates!$B$5:$B$19,MATCH(B126,Rates!$A$5:$A$19,0)),INDEX(Rates!$D$5:$D$19,MATCH(B126,Rates!$A$5:$A$19,0))),C126*INDEX(Rates!$B$5:$B$19,MATCH(B126,Rates!$A$5:$A$19,0))))</f>
        <v>0</v>
      </c>
      <c r="I126" s="12" t="n">
        <f aca="false">IF(OR(B126="",NOT(ISNUMBER(C126)),C126=0),0,INDEX(Rates!$C$5:$C$19,MATCH(B126,Rates!$A$5:$A$19,0)))</f>
        <v>0</v>
      </c>
      <c r="J126" s="12" t="n">
        <f aca="false">IF(AND(D126="Y",ISNUMBER(C126)),C126*Rates!$B$22,0)</f>
        <v>0</v>
      </c>
      <c r="K126" s="12" t="n">
        <f aca="false">IF(AND(ISNUMBER(C126),E126="Buyer pays in another currency (4%)"),C126*Rates!$B$23,IF(AND(ISNUMBER(C126),E126="Other conversion (3%)"),C126*Rates!$B$24,0))</f>
        <v>0</v>
      </c>
      <c r="L126" s="12" t="n">
        <f aca="false">H126+I126+J126+K126</f>
        <v>0</v>
      </c>
      <c r="M126" s="12" t="n">
        <f aca="false">IF(ISNUMBER(C126),C126-L126,0)</f>
        <v>0</v>
      </c>
      <c r="N126" s="13" t="str">
        <f aca="false">IF(AND(ISNUMBER(C126),C126&gt;0),L126/C126,"")</f>
        <v/>
      </c>
      <c r="O126" s="12" t="n">
        <f aca="false">IF(F126="Y",L126+IF(G126="Standard dispute",Rates!$B$25,IF(G126="High-volume dispute",Rates!$B$26,IF(G126="Card chargeback",Rates!$B$27,0))),0)</f>
        <v>0</v>
      </c>
    </row>
    <row r="127" customFormat="false" ht="15" hidden="false" customHeight="false" outlineLevel="0" collapsed="false">
      <c r="A127" s="10"/>
      <c r="B127" s="10"/>
      <c r="C127" s="11"/>
      <c r="D127" s="10"/>
      <c r="E127" s="10"/>
      <c r="F127" s="10"/>
      <c r="G127" s="10"/>
      <c r="H127" s="12" t="n">
        <f aca="false">IF(OR(B127="",NOT(ISNUMBER(C127))),0,IF(ISNUMBER(INDEX(Rates!$D$5:$D$19,MATCH(B127,Rates!$A$5:$A$19,0))),MIN(C127*INDEX(Rates!$B$5:$B$19,MATCH(B127,Rates!$A$5:$A$19,0)),INDEX(Rates!$D$5:$D$19,MATCH(B127,Rates!$A$5:$A$19,0))),C127*INDEX(Rates!$B$5:$B$19,MATCH(B127,Rates!$A$5:$A$19,0))))</f>
        <v>0</v>
      </c>
      <c r="I127" s="12" t="n">
        <f aca="false">IF(OR(B127="",NOT(ISNUMBER(C127)),C127=0),0,INDEX(Rates!$C$5:$C$19,MATCH(B127,Rates!$A$5:$A$19,0)))</f>
        <v>0</v>
      </c>
      <c r="J127" s="12" t="n">
        <f aca="false">IF(AND(D127="Y",ISNUMBER(C127)),C127*Rates!$B$22,0)</f>
        <v>0</v>
      </c>
      <c r="K127" s="12" t="n">
        <f aca="false">IF(AND(ISNUMBER(C127),E127="Buyer pays in another currency (4%)"),C127*Rates!$B$23,IF(AND(ISNUMBER(C127),E127="Other conversion (3%)"),C127*Rates!$B$24,0))</f>
        <v>0</v>
      </c>
      <c r="L127" s="12" t="n">
        <f aca="false">H127+I127+J127+K127</f>
        <v>0</v>
      </c>
      <c r="M127" s="12" t="n">
        <f aca="false">IF(ISNUMBER(C127),C127-L127,0)</f>
        <v>0</v>
      </c>
      <c r="N127" s="13" t="str">
        <f aca="false">IF(AND(ISNUMBER(C127),C127&gt;0),L127/C127,"")</f>
        <v/>
      </c>
      <c r="O127" s="12" t="n">
        <f aca="false">IF(F127="Y",L127+IF(G127="Standard dispute",Rates!$B$25,IF(G127="High-volume dispute",Rates!$B$26,IF(G127="Card chargeback",Rates!$B$27,0))),0)</f>
        <v>0</v>
      </c>
    </row>
    <row r="128" customFormat="false" ht="15" hidden="false" customHeight="false" outlineLevel="0" collapsed="false">
      <c r="A128" s="10"/>
      <c r="B128" s="10"/>
      <c r="C128" s="11"/>
      <c r="D128" s="10"/>
      <c r="E128" s="10"/>
      <c r="F128" s="10"/>
      <c r="G128" s="10"/>
      <c r="H128" s="12" t="n">
        <f aca="false">IF(OR(B128="",NOT(ISNUMBER(C128))),0,IF(ISNUMBER(INDEX(Rates!$D$5:$D$19,MATCH(B128,Rates!$A$5:$A$19,0))),MIN(C128*INDEX(Rates!$B$5:$B$19,MATCH(B128,Rates!$A$5:$A$19,0)),INDEX(Rates!$D$5:$D$19,MATCH(B128,Rates!$A$5:$A$19,0))),C128*INDEX(Rates!$B$5:$B$19,MATCH(B128,Rates!$A$5:$A$19,0))))</f>
        <v>0</v>
      </c>
      <c r="I128" s="12" t="n">
        <f aca="false">IF(OR(B128="",NOT(ISNUMBER(C128)),C128=0),0,INDEX(Rates!$C$5:$C$19,MATCH(B128,Rates!$A$5:$A$19,0)))</f>
        <v>0</v>
      </c>
      <c r="J128" s="12" t="n">
        <f aca="false">IF(AND(D128="Y",ISNUMBER(C128)),C128*Rates!$B$22,0)</f>
        <v>0</v>
      </c>
      <c r="K128" s="12" t="n">
        <f aca="false">IF(AND(ISNUMBER(C128),E128="Buyer pays in another currency (4%)"),C128*Rates!$B$23,IF(AND(ISNUMBER(C128),E128="Other conversion (3%)"),C128*Rates!$B$24,0))</f>
        <v>0</v>
      </c>
      <c r="L128" s="12" t="n">
        <f aca="false">H128+I128+J128+K128</f>
        <v>0</v>
      </c>
      <c r="M128" s="12" t="n">
        <f aca="false">IF(ISNUMBER(C128),C128-L128,0)</f>
        <v>0</v>
      </c>
      <c r="N128" s="13" t="str">
        <f aca="false">IF(AND(ISNUMBER(C128),C128&gt;0),L128/C128,"")</f>
        <v/>
      </c>
      <c r="O128" s="12" t="n">
        <f aca="false">IF(F128="Y",L128+IF(G128="Standard dispute",Rates!$B$25,IF(G128="High-volume dispute",Rates!$B$26,IF(G128="Card chargeback",Rates!$B$27,0))),0)</f>
        <v>0</v>
      </c>
    </row>
    <row r="129" customFormat="false" ht="15" hidden="false" customHeight="false" outlineLevel="0" collapsed="false">
      <c r="A129" s="10"/>
      <c r="B129" s="10"/>
      <c r="C129" s="11"/>
      <c r="D129" s="10"/>
      <c r="E129" s="10"/>
      <c r="F129" s="10"/>
      <c r="G129" s="10"/>
      <c r="H129" s="12" t="n">
        <f aca="false">IF(OR(B129="",NOT(ISNUMBER(C129))),0,IF(ISNUMBER(INDEX(Rates!$D$5:$D$19,MATCH(B129,Rates!$A$5:$A$19,0))),MIN(C129*INDEX(Rates!$B$5:$B$19,MATCH(B129,Rates!$A$5:$A$19,0)),INDEX(Rates!$D$5:$D$19,MATCH(B129,Rates!$A$5:$A$19,0))),C129*INDEX(Rates!$B$5:$B$19,MATCH(B129,Rates!$A$5:$A$19,0))))</f>
        <v>0</v>
      </c>
      <c r="I129" s="12" t="n">
        <f aca="false">IF(OR(B129="",NOT(ISNUMBER(C129)),C129=0),0,INDEX(Rates!$C$5:$C$19,MATCH(B129,Rates!$A$5:$A$19,0)))</f>
        <v>0</v>
      </c>
      <c r="J129" s="12" t="n">
        <f aca="false">IF(AND(D129="Y",ISNUMBER(C129)),C129*Rates!$B$22,0)</f>
        <v>0</v>
      </c>
      <c r="K129" s="12" t="n">
        <f aca="false">IF(AND(ISNUMBER(C129),E129="Buyer pays in another currency (4%)"),C129*Rates!$B$23,IF(AND(ISNUMBER(C129),E129="Other conversion (3%)"),C129*Rates!$B$24,0))</f>
        <v>0</v>
      </c>
      <c r="L129" s="12" t="n">
        <f aca="false">H129+I129+J129+K129</f>
        <v>0</v>
      </c>
      <c r="M129" s="12" t="n">
        <f aca="false">IF(ISNUMBER(C129),C129-L129,0)</f>
        <v>0</v>
      </c>
      <c r="N129" s="13" t="str">
        <f aca="false">IF(AND(ISNUMBER(C129),C129&gt;0),L129/C129,"")</f>
        <v/>
      </c>
      <c r="O129" s="12" t="n">
        <f aca="false">IF(F129="Y",L129+IF(G129="Standard dispute",Rates!$B$25,IF(G129="High-volume dispute",Rates!$B$26,IF(G129="Card chargeback",Rates!$B$27,0))),0)</f>
        <v>0</v>
      </c>
    </row>
    <row r="130" customFormat="false" ht="15" hidden="false" customHeight="false" outlineLevel="0" collapsed="false">
      <c r="A130" s="10"/>
      <c r="B130" s="10"/>
      <c r="C130" s="11"/>
      <c r="D130" s="10"/>
      <c r="E130" s="10"/>
      <c r="F130" s="10"/>
      <c r="G130" s="10"/>
      <c r="H130" s="12" t="n">
        <f aca="false">IF(OR(B130="",NOT(ISNUMBER(C130))),0,IF(ISNUMBER(INDEX(Rates!$D$5:$D$19,MATCH(B130,Rates!$A$5:$A$19,0))),MIN(C130*INDEX(Rates!$B$5:$B$19,MATCH(B130,Rates!$A$5:$A$19,0)),INDEX(Rates!$D$5:$D$19,MATCH(B130,Rates!$A$5:$A$19,0))),C130*INDEX(Rates!$B$5:$B$19,MATCH(B130,Rates!$A$5:$A$19,0))))</f>
        <v>0</v>
      </c>
      <c r="I130" s="12" t="n">
        <f aca="false">IF(OR(B130="",NOT(ISNUMBER(C130)),C130=0),0,INDEX(Rates!$C$5:$C$19,MATCH(B130,Rates!$A$5:$A$19,0)))</f>
        <v>0</v>
      </c>
      <c r="J130" s="12" t="n">
        <f aca="false">IF(AND(D130="Y",ISNUMBER(C130)),C130*Rates!$B$22,0)</f>
        <v>0</v>
      </c>
      <c r="K130" s="12" t="n">
        <f aca="false">IF(AND(ISNUMBER(C130),E130="Buyer pays in another currency (4%)"),C130*Rates!$B$23,IF(AND(ISNUMBER(C130),E130="Other conversion (3%)"),C130*Rates!$B$24,0))</f>
        <v>0</v>
      </c>
      <c r="L130" s="12" t="n">
        <f aca="false">H130+I130+J130+K130</f>
        <v>0</v>
      </c>
      <c r="M130" s="12" t="n">
        <f aca="false">IF(ISNUMBER(C130),C130-L130,0)</f>
        <v>0</v>
      </c>
      <c r="N130" s="13" t="str">
        <f aca="false">IF(AND(ISNUMBER(C130),C130&gt;0),L130/C130,"")</f>
        <v/>
      </c>
      <c r="O130" s="12" t="n">
        <f aca="false">IF(F130="Y",L130+IF(G130="Standard dispute",Rates!$B$25,IF(G130="High-volume dispute",Rates!$B$26,IF(G130="Card chargeback",Rates!$B$27,0))),0)</f>
        <v>0</v>
      </c>
    </row>
    <row r="131" customFormat="false" ht="15" hidden="false" customHeight="false" outlineLevel="0" collapsed="false">
      <c r="A131" s="10"/>
      <c r="B131" s="10"/>
      <c r="C131" s="11"/>
      <c r="D131" s="10"/>
      <c r="E131" s="10"/>
      <c r="F131" s="10"/>
      <c r="G131" s="10"/>
      <c r="H131" s="12" t="n">
        <f aca="false">IF(OR(B131="",NOT(ISNUMBER(C131))),0,IF(ISNUMBER(INDEX(Rates!$D$5:$D$19,MATCH(B131,Rates!$A$5:$A$19,0))),MIN(C131*INDEX(Rates!$B$5:$B$19,MATCH(B131,Rates!$A$5:$A$19,0)),INDEX(Rates!$D$5:$D$19,MATCH(B131,Rates!$A$5:$A$19,0))),C131*INDEX(Rates!$B$5:$B$19,MATCH(B131,Rates!$A$5:$A$19,0))))</f>
        <v>0</v>
      </c>
      <c r="I131" s="12" t="n">
        <f aca="false">IF(OR(B131="",NOT(ISNUMBER(C131)),C131=0),0,INDEX(Rates!$C$5:$C$19,MATCH(B131,Rates!$A$5:$A$19,0)))</f>
        <v>0</v>
      </c>
      <c r="J131" s="12" t="n">
        <f aca="false">IF(AND(D131="Y",ISNUMBER(C131)),C131*Rates!$B$22,0)</f>
        <v>0</v>
      </c>
      <c r="K131" s="12" t="n">
        <f aca="false">IF(AND(ISNUMBER(C131),E131="Buyer pays in another currency (4%)"),C131*Rates!$B$23,IF(AND(ISNUMBER(C131),E131="Other conversion (3%)"),C131*Rates!$B$24,0))</f>
        <v>0</v>
      </c>
      <c r="L131" s="12" t="n">
        <f aca="false">H131+I131+J131+K131</f>
        <v>0</v>
      </c>
      <c r="M131" s="12" t="n">
        <f aca="false">IF(ISNUMBER(C131),C131-L131,0)</f>
        <v>0</v>
      </c>
      <c r="N131" s="13" t="str">
        <f aca="false">IF(AND(ISNUMBER(C131),C131&gt;0),L131/C131,"")</f>
        <v/>
      </c>
      <c r="O131" s="12" t="n">
        <f aca="false">IF(F131="Y",L131+IF(G131="Standard dispute",Rates!$B$25,IF(G131="High-volume dispute",Rates!$B$26,IF(G131="Card chargeback",Rates!$B$27,0))),0)</f>
        <v>0</v>
      </c>
    </row>
    <row r="132" customFormat="false" ht="15" hidden="false" customHeight="false" outlineLevel="0" collapsed="false">
      <c r="A132" s="10"/>
      <c r="B132" s="10"/>
      <c r="C132" s="11"/>
      <c r="D132" s="10"/>
      <c r="E132" s="10"/>
      <c r="F132" s="10"/>
      <c r="G132" s="10"/>
      <c r="H132" s="12" t="n">
        <f aca="false">IF(OR(B132="",NOT(ISNUMBER(C132))),0,IF(ISNUMBER(INDEX(Rates!$D$5:$D$19,MATCH(B132,Rates!$A$5:$A$19,0))),MIN(C132*INDEX(Rates!$B$5:$B$19,MATCH(B132,Rates!$A$5:$A$19,0)),INDEX(Rates!$D$5:$D$19,MATCH(B132,Rates!$A$5:$A$19,0))),C132*INDEX(Rates!$B$5:$B$19,MATCH(B132,Rates!$A$5:$A$19,0))))</f>
        <v>0</v>
      </c>
      <c r="I132" s="12" t="n">
        <f aca="false">IF(OR(B132="",NOT(ISNUMBER(C132)),C132=0),0,INDEX(Rates!$C$5:$C$19,MATCH(B132,Rates!$A$5:$A$19,0)))</f>
        <v>0</v>
      </c>
      <c r="J132" s="12" t="n">
        <f aca="false">IF(AND(D132="Y",ISNUMBER(C132)),C132*Rates!$B$22,0)</f>
        <v>0</v>
      </c>
      <c r="K132" s="12" t="n">
        <f aca="false">IF(AND(ISNUMBER(C132),E132="Buyer pays in another currency (4%)"),C132*Rates!$B$23,IF(AND(ISNUMBER(C132),E132="Other conversion (3%)"),C132*Rates!$B$24,0))</f>
        <v>0</v>
      </c>
      <c r="L132" s="12" t="n">
        <f aca="false">H132+I132+J132+K132</f>
        <v>0</v>
      </c>
      <c r="M132" s="12" t="n">
        <f aca="false">IF(ISNUMBER(C132),C132-L132,0)</f>
        <v>0</v>
      </c>
      <c r="N132" s="13" t="str">
        <f aca="false">IF(AND(ISNUMBER(C132),C132&gt;0),L132/C132,"")</f>
        <v/>
      </c>
      <c r="O132" s="12" t="n">
        <f aca="false">IF(F132="Y",L132+IF(G132="Standard dispute",Rates!$B$25,IF(G132="High-volume dispute",Rates!$B$26,IF(G132="Card chargeback",Rates!$B$27,0))),0)</f>
        <v>0</v>
      </c>
    </row>
    <row r="133" customFormat="false" ht="15" hidden="false" customHeight="false" outlineLevel="0" collapsed="false">
      <c r="A133" s="10"/>
      <c r="B133" s="10"/>
      <c r="C133" s="11"/>
      <c r="D133" s="10"/>
      <c r="E133" s="10"/>
      <c r="F133" s="10"/>
      <c r="G133" s="10"/>
      <c r="H133" s="12" t="n">
        <f aca="false">IF(OR(B133="",NOT(ISNUMBER(C133))),0,IF(ISNUMBER(INDEX(Rates!$D$5:$D$19,MATCH(B133,Rates!$A$5:$A$19,0))),MIN(C133*INDEX(Rates!$B$5:$B$19,MATCH(B133,Rates!$A$5:$A$19,0)),INDEX(Rates!$D$5:$D$19,MATCH(B133,Rates!$A$5:$A$19,0))),C133*INDEX(Rates!$B$5:$B$19,MATCH(B133,Rates!$A$5:$A$19,0))))</f>
        <v>0</v>
      </c>
      <c r="I133" s="12" t="n">
        <f aca="false">IF(OR(B133="",NOT(ISNUMBER(C133)),C133=0),0,INDEX(Rates!$C$5:$C$19,MATCH(B133,Rates!$A$5:$A$19,0)))</f>
        <v>0</v>
      </c>
      <c r="J133" s="12" t="n">
        <f aca="false">IF(AND(D133="Y",ISNUMBER(C133)),C133*Rates!$B$22,0)</f>
        <v>0</v>
      </c>
      <c r="K133" s="12" t="n">
        <f aca="false">IF(AND(ISNUMBER(C133),E133="Buyer pays in another currency (4%)"),C133*Rates!$B$23,IF(AND(ISNUMBER(C133),E133="Other conversion (3%)"),C133*Rates!$B$24,0))</f>
        <v>0</v>
      </c>
      <c r="L133" s="12" t="n">
        <f aca="false">H133+I133+J133+K133</f>
        <v>0</v>
      </c>
      <c r="M133" s="12" t="n">
        <f aca="false">IF(ISNUMBER(C133),C133-L133,0)</f>
        <v>0</v>
      </c>
      <c r="N133" s="13" t="str">
        <f aca="false">IF(AND(ISNUMBER(C133),C133&gt;0),L133/C133,"")</f>
        <v/>
      </c>
      <c r="O133" s="12" t="n">
        <f aca="false">IF(F133="Y",L133+IF(G133="Standard dispute",Rates!$B$25,IF(G133="High-volume dispute",Rates!$B$26,IF(G133="Card chargeback",Rates!$B$27,0))),0)</f>
        <v>0</v>
      </c>
    </row>
    <row r="134" customFormat="false" ht="15" hidden="false" customHeight="false" outlineLevel="0" collapsed="false">
      <c r="A134" s="10"/>
      <c r="B134" s="10"/>
      <c r="C134" s="11"/>
      <c r="D134" s="10"/>
      <c r="E134" s="10"/>
      <c r="F134" s="10"/>
      <c r="G134" s="10"/>
      <c r="H134" s="12" t="n">
        <f aca="false">IF(OR(B134="",NOT(ISNUMBER(C134))),0,IF(ISNUMBER(INDEX(Rates!$D$5:$D$19,MATCH(B134,Rates!$A$5:$A$19,0))),MIN(C134*INDEX(Rates!$B$5:$B$19,MATCH(B134,Rates!$A$5:$A$19,0)),INDEX(Rates!$D$5:$D$19,MATCH(B134,Rates!$A$5:$A$19,0))),C134*INDEX(Rates!$B$5:$B$19,MATCH(B134,Rates!$A$5:$A$19,0))))</f>
        <v>0</v>
      </c>
      <c r="I134" s="12" t="n">
        <f aca="false">IF(OR(B134="",NOT(ISNUMBER(C134)),C134=0),0,INDEX(Rates!$C$5:$C$19,MATCH(B134,Rates!$A$5:$A$19,0)))</f>
        <v>0</v>
      </c>
      <c r="J134" s="12" t="n">
        <f aca="false">IF(AND(D134="Y",ISNUMBER(C134)),C134*Rates!$B$22,0)</f>
        <v>0</v>
      </c>
      <c r="K134" s="12" t="n">
        <f aca="false">IF(AND(ISNUMBER(C134),E134="Buyer pays in another currency (4%)"),C134*Rates!$B$23,IF(AND(ISNUMBER(C134),E134="Other conversion (3%)"),C134*Rates!$B$24,0))</f>
        <v>0</v>
      </c>
      <c r="L134" s="12" t="n">
        <f aca="false">H134+I134+J134+K134</f>
        <v>0</v>
      </c>
      <c r="M134" s="12" t="n">
        <f aca="false">IF(ISNUMBER(C134),C134-L134,0)</f>
        <v>0</v>
      </c>
      <c r="N134" s="13" t="str">
        <f aca="false">IF(AND(ISNUMBER(C134),C134&gt;0),L134/C134,"")</f>
        <v/>
      </c>
      <c r="O134" s="12" t="n">
        <f aca="false">IF(F134="Y",L134+IF(G134="Standard dispute",Rates!$B$25,IF(G134="High-volume dispute",Rates!$B$26,IF(G134="Card chargeback",Rates!$B$27,0))),0)</f>
        <v>0</v>
      </c>
    </row>
    <row r="135" customFormat="false" ht="15" hidden="false" customHeight="false" outlineLevel="0" collapsed="false">
      <c r="A135" s="10"/>
      <c r="B135" s="10"/>
      <c r="C135" s="11"/>
      <c r="D135" s="10"/>
      <c r="E135" s="10"/>
      <c r="F135" s="10"/>
      <c r="G135" s="10"/>
      <c r="H135" s="12" t="n">
        <f aca="false">IF(OR(B135="",NOT(ISNUMBER(C135))),0,IF(ISNUMBER(INDEX(Rates!$D$5:$D$19,MATCH(B135,Rates!$A$5:$A$19,0))),MIN(C135*INDEX(Rates!$B$5:$B$19,MATCH(B135,Rates!$A$5:$A$19,0)),INDEX(Rates!$D$5:$D$19,MATCH(B135,Rates!$A$5:$A$19,0))),C135*INDEX(Rates!$B$5:$B$19,MATCH(B135,Rates!$A$5:$A$19,0))))</f>
        <v>0</v>
      </c>
      <c r="I135" s="12" t="n">
        <f aca="false">IF(OR(B135="",NOT(ISNUMBER(C135)),C135=0),0,INDEX(Rates!$C$5:$C$19,MATCH(B135,Rates!$A$5:$A$19,0)))</f>
        <v>0</v>
      </c>
      <c r="J135" s="12" t="n">
        <f aca="false">IF(AND(D135="Y",ISNUMBER(C135)),C135*Rates!$B$22,0)</f>
        <v>0</v>
      </c>
      <c r="K135" s="12" t="n">
        <f aca="false">IF(AND(ISNUMBER(C135),E135="Buyer pays in another currency (4%)"),C135*Rates!$B$23,IF(AND(ISNUMBER(C135),E135="Other conversion (3%)"),C135*Rates!$B$24,0))</f>
        <v>0</v>
      </c>
      <c r="L135" s="12" t="n">
        <f aca="false">H135+I135+J135+K135</f>
        <v>0</v>
      </c>
      <c r="M135" s="12" t="n">
        <f aca="false">IF(ISNUMBER(C135),C135-L135,0)</f>
        <v>0</v>
      </c>
      <c r="N135" s="13" t="str">
        <f aca="false">IF(AND(ISNUMBER(C135),C135&gt;0),L135/C135,"")</f>
        <v/>
      </c>
      <c r="O135" s="12" t="n">
        <f aca="false">IF(F135="Y",L135+IF(G135="Standard dispute",Rates!$B$25,IF(G135="High-volume dispute",Rates!$B$26,IF(G135="Card chargeback",Rates!$B$27,0))),0)</f>
        <v>0</v>
      </c>
    </row>
    <row r="136" customFormat="false" ht="15" hidden="false" customHeight="false" outlineLevel="0" collapsed="false">
      <c r="A136" s="10"/>
      <c r="B136" s="10"/>
      <c r="C136" s="11"/>
      <c r="D136" s="10"/>
      <c r="E136" s="10"/>
      <c r="F136" s="10"/>
      <c r="G136" s="10"/>
      <c r="H136" s="12" t="n">
        <f aca="false">IF(OR(B136="",NOT(ISNUMBER(C136))),0,IF(ISNUMBER(INDEX(Rates!$D$5:$D$19,MATCH(B136,Rates!$A$5:$A$19,0))),MIN(C136*INDEX(Rates!$B$5:$B$19,MATCH(B136,Rates!$A$5:$A$19,0)),INDEX(Rates!$D$5:$D$19,MATCH(B136,Rates!$A$5:$A$19,0))),C136*INDEX(Rates!$B$5:$B$19,MATCH(B136,Rates!$A$5:$A$19,0))))</f>
        <v>0</v>
      </c>
      <c r="I136" s="12" t="n">
        <f aca="false">IF(OR(B136="",NOT(ISNUMBER(C136)),C136=0),0,INDEX(Rates!$C$5:$C$19,MATCH(B136,Rates!$A$5:$A$19,0)))</f>
        <v>0</v>
      </c>
      <c r="J136" s="12" t="n">
        <f aca="false">IF(AND(D136="Y",ISNUMBER(C136)),C136*Rates!$B$22,0)</f>
        <v>0</v>
      </c>
      <c r="K136" s="12" t="n">
        <f aca="false">IF(AND(ISNUMBER(C136),E136="Buyer pays in another currency (4%)"),C136*Rates!$B$23,IF(AND(ISNUMBER(C136),E136="Other conversion (3%)"),C136*Rates!$B$24,0))</f>
        <v>0</v>
      </c>
      <c r="L136" s="12" t="n">
        <f aca="false">H136+I136+J136+K136</f>
        <v>0</v>
      </c>
      <c r="M136" s="12" t="n">
        <f aca="false">IF(ISNUMBER(C136),C136-L136,0)</f>
        <v>0</v>
      </c>
      <c r="N136" s="13" t="str">
        <f aca="false">IF(AND(ISNUMBER(C136),C136&gt;0),L136/C136,"")</f>
        <v/>
      </c>
      <c r="O136" s="12" t="n">
        <f aca="false">IF(F136="Y",L136+IF(G136="Standard dispute",Rates!$B$25,IF(G136="High-volume dispute",Rates!$B$26,IF(G136="Card chargeback",Rates!$B$27,0))),0)</f>
        <v>0</v>
      </c>
    </row>
    <row r="137" customFormat="false" ht="15" hidden="false" customHeight="false" outlineLevel="0" collapsed="false">
      <c r="A137" s="10"/>
      <c r="B137" s="10"/>
      <c r="C137" s="11"/>
      <c r="D137" s="10"/>
      <c r="E137" s="10"/>
      <c r="F137" s="10"/>
      <c r="G137" s="10"/>
      <c r="H137" s="12" t="n">
        <f aca="false">IF(OR(B137="",NOT(ISNUMBER(C137))),0,IF(ISNUMBER(INDEX(Rates!$D$5:$D$19,MATCH(B137,Rates!$A$5:$A$19,0))),MIN(C137*INDEX(Rates!$B$5:$B$19,MATCH(B137,Rates!$A$5:$A$19,0)),INDEX(Rates!$D$5:$D$19,MATCH(B137,Rates!$A$5:$A$19,0))),C137*INDEX(Rates!$B$5:$B$19,MATCH(B137,Rates!$A$5:$A$19,0))))</f>
        <v>0</v>
      </c>
      <c r="I137" s="12" t="n">
        <f aca="false">IF(OR(B137="",NOT(ISNUMBER(C137)),C137=0),0,INDEX(Rates!$C$5:$C$19,MATCH(B137,Rates!$A$5:$A$19,0)))</f>
        <v>0</v>
      </c>
      <c r="J137" s="12" t="n">
        <f aca="false">IF(AND(D137="Y",ISNUMBER(C137)),C137*Rates!$B$22,0)</f>
        <v>0</v>
      </c>
      <c r="K137" s="12" t="n">
        <f aca="false">IF(AND(ISNUMBER(C137),E137="Buyer pays in another currency (4%)"),C137*Rates!$B$23,IF(AND(ISNUMBER(C137),E137="Other conversion (3%)"),C137*Rates!$B$24,0))</f>
        <v>0</v>
      </c>
      <c r="L137" s="12" t="n">
        <f aca="false">H137+I137+J137+K137</f>
        <v>0</v>
      </c>
      <c r="M137" s="12" t="n">
        <f aca="false">IF(ISNUMBER(C137),C137-L137,0)</f>
        <v>0</v>
      </c>
      <c r="N137" s="13" t="str">
        <f aca="false">IF(AND(ISNUMBER(C137),C137&gt;0),L137/C137,"")</f>
        <v/>
      </c>
      <c r="O137" s="12" t="n">
        <f aca="false">IF(F137="Y",L137+IF(G137="Standard dispute",Rates!$B$25,IF(G137="High-volume dispute",Rates!$B$26,IF(G137="Card chargeback",Rates!$B$27,0))),0)</f>
        <v>0</v>
      </c>
    </row>
    <row r="138" customFormat="false" ht="15" hidden="false" customHeight="false" outlineLevel="0" collapsed="false">
      <c r="A138" s="10"/>
      <c r="B138" s="10"/>
      <c r="C138" s="11"/>
      <c r="D138" s="10"/>
      <c r="E138" s="10"/>
      <c r="F138" s="10"/>
      <c r="G138" s="10"/>
      <c r="H138" s="12" t="n">
        <f aca="false">IF(OR(B138="",NOT(ISNUMBER(C138))),0,IF(ISNUMBER(INDEX(Rates!$D$5:$D$19,MATCH(B138,Rates!$A$5:$A$19,0))),MIN(C138*INDEX(Rates!$B$5:$B$19,MATCH(B138,Rates!$A$5:$A$19,0)),INDEX(Rates!$D$5:$D$19,MATCH(B138,Rates!$A$5:$A$19,0))),C138*INDEX(Rates!$B$5:$B$19,MATCH(B138,Rates!$A$5:$A$19,0))))</f>
        <v>0</v>
      </c>
      <c r="I138" s="12" t="n">
        <f aca="false">IF(OR(B138="",NOT(ISNUMBER(C138)),C138=0),0,INDEX(Rates!$C$5:$C$19,MATCH(B138,Rates!$A$5:$A$19,0)))</f>
        <v>0</v>
      </c>
      <c r="J138" s="12" t="n">
        <f aca="false">IF(AND(D138="Y",ISNUMBER(C138)),C138*Rates!$B$22,0)</f>
        <v>0</v>
      </c>
      <c r="K138" s="12" t="n">
        <f aca="false">IF(AND(ISNUMBER(C138),E138="Buyer pays in another currency (4%)"),C138*Rates!$B$23,IF(AND(ISNUMBER(C138),E138="Other conversion (3%)"),C138*Rates!$B$24,0))</f>
        <v>0</v>
      </c>
      <c r="L138" s="12" t="n">
        <f aca="false">H138+I138+J138+K138</f>
        <v>0</v>
      </c>
      <c r="M138" s="12" t="n">
        <f aca="false">IF(ISNUMBER(C138),C138-L138,0)</f>
        <v>0</v>
      </c>
      <c r="N138" s="13" t="str">
        <f aca="false">IF(AND(ISNUMBER(C138),C138&gt;0),L138/C138,"")</f>
        <v/>
      </c>
      <c r="O138" s="12" t="n">
        <f aca="false">IF(F138="Y",L138+IF(G138="Standard dispute",Rates!$B$25,IF(G138="High-volume dispute",Rates!$B$26,IF(G138="Card chargeback",Rates!$B$27,0))),0)</f>
        <v>0</v>
      </c>
    </row>
    <row r="139" customFormat="false" ht="15" hidden="false" customHeight="false" outlineLevel="0" collapsed="false">
      <c r="A139" s="10"/>
      <c r="B139" s="10"/>
      <c r="C139" s="11"/>
      <c r="D139" s="10"/>
      <c r="E139" s="10"/>
      <c r="F139" s="10"/>
      <c r="G139" s="10"/>
      <c r="H139" s="12" t="n">
        <f aca="false">IF(OR(B139="",NOT(ISNUMBER(C139))),0,IF(ISNUMBER(INDEX(Rates!$D$5:$D$19,MATCH(B139,Rates!$A$5:$A$19,0))),MIN(C139*INDEX(Rates!$B$5:$B$19,MATCH(B139,Rates!$A$5:$A$19,0)),INDEX(Rates!$D$5:$D$19,MATCH(B139,Rates!$A$5:$A$19,0))),C139*INDEX(Rates!$B$5:$B$19,MATCH(B139,Rates!$A$5:$A$19,0))))</f>
        <v>0</v>
      </c>
      <c r="I139" s="12" t="n">
        <f aca="false">IF(OR(B139="",NOT(ISNUMBER(C139)),C139=0),0,INDEX(Rates!$C$5:$C$19,MATCH(B139,Rates!$A$5:$A$19,0)))</f>
        <v>0</v>
      </c>
      <c r="J139" s="12" t="n">
        <f aca="false">IF(AND(D139="Y",ISNUMBER(C139)),C139*Rates!$B$22,0)</f>
        <v>0</v>
      </c>
      <c r="K139" s="12" t="n">
        <f aca="false">IF(AND(ISNUMBER(C139),E139="Buyer pays in another currency (4%)"),C139*Rates!$B$23,IF(AND(ISNUMBER(C139),E139="Other conversion (3%)"),C139*Rates!$B$24,0))</f>
        <v>0</v>
      </c>
      <c r="L139" s="12" t="n">
        <f aca="false">H139+I139+J139+K139</f>
        <v>0</v>
      </c>
      <c r="M139" s="12" t="n">
        <f aca="false">IF(ISNUMBER(C139),C139-L139,0)</f>
        <v>0</v>
      </c>
      <c r="N139" s="13" t="str">
        <f aca="false">IF(AND(ISNUMBER(C139),C139&gt;0),L139/C139,"")</f>
        <v/>
      </c>
      <c r="O139" s="12" t="n">
        <f aca="false">IF(F139="Y",L139+IF(G139="Standard dispute",Rates!$B$25,IF(G139="High-volume dispute",Rates!$B$26,IF(G139="Card chargeback",Rates!$B$27,0))),0)</f>
        <v>0</v>
      </c>
    </row>
    <row r="140" customFormat="false" ht="15" hidden="false" customHeight="false" outlineLevel="0" collapsed="false">
      <c r="A140" s="10"/>
      <c r="B140" s="10"/>
      <c r="C140" s="11"/>
      <c r="D140" s="10"/>
      <c r="E140" s="10"/>
      <c r="F140" s="10"/>
      <c r="G140" s="10"/>
      <c r="H140" s="12" t="n">
        <f aca="false">IF(OR(B140="",NOT(ISNUMBER(C140))),0,IF(ISNUMBER(INDEX(Rates!$D$5:$D$19,MATCH(B140,Rates!$A$5:$A$19,0))),MIN(C140*INDEX(Rates!$B$5:$B$19,MATCH(B140,Rates!$A$5:$A$19,0)),INDEX(Rates!$D$5:$D$19,MATCH(B140,Rates!$A$5:$A$19,0))),C140*INDEX(Rates!$B$5:$B$19,MATCH(B140,Rates!$A$5:$A$19,0))))</f>
        <v>0</v>
      </c>
      <c r="I140" s="12" t="n">
        <f aca="false">IF(OR(B140="",NOT(ISNUMBER(C140)),C140=0),0,INDEX(Rates!$C$5:$C$19,MATCH(B140,Rates!$A$5:$A$19,0)))</f>
        <v>0</v>
      </c>
      <c r="J140" s="12" t="n">
        <f aca="false">IF(AND(D140="Y",ISNUMBER(C140)),C140*Rates!$B$22,0)</f>
        <v>0</v>
      </c>
      <c r="K140" s="12" t="n">
        <f aca="false">IF(AND(ISNUMBER(C140),E140="Buyer pays in another currency (4%)"),C140*Rates!$B$23,IF(AND(ISNUMBER(C140),E140="Other conversion (3%)"),C140*Rates!$B$24,0))</f>
        <v>0</v>
      </c>
      <c r="L140" s="12" t="n">
        <f aca="false">H140+I140+J140+K140</f>
        <v>0</v>
      </c>
      <c r="M140" s="12" t="n">
        <f aca="false">IF(ISNUMBER(C140),C140-L140,0)</f>
        <v>0</v>
      </c>
      <c r="N140" s="13" t="str">
        <f aca="false">IF(AND(ISNUMBER(C140),C140&gt;0),L140/C140,"")</f>
        <v/>
      </c>
      <c r="O140" s="12" t="n">
        <f aca="false">IF(F140="Y",L140+IF(G140="Standard dispute",Rates!$B$25,IF(G140="High-volume dispute",Rates!$B$26,IF(G140="Card chargeback",Rates!$B$27,0))),0)</f>
        <v>0</v>
      </c>
    </row>
    <row r="141" customFormat="false" ht="15" hidden="false" customHeight="false" outlineLevel="0" collapsed="false">
      <c r="A141" s="10"/>
      <c r="B141" s="10"/>
      <c r="C141" s="11"/>
      <c r="D141" s="10"/>
      <c r="E141" s="10"/>
      <c r="F141" s="10"/>
      <c r="G141" s="10"/>
      <c r="H141" s="12" t="n">
        <f aca="false">IF(OR(B141="",NOT(ISNUMBER(C141))),0,IF(ISNUMBER(INDEX(Rates!$D$5:$D$19,MATCH(B141,Rates!$A$5:$A$19,0))),MIN(C141*INDEX(Rates!$B$5:$B$19,MATCH(B141,Rates!$A$5:$A$19,0)),INDEX(Rates!$D$5:$D$19,MATCH(B141,Rates!$A$5:$A$19,0))),C141*INDEX(Rates!$B$5:$B$19,MATCH(B141,Rates!$A$5:$A$19,0))))</f>
        <v>0</v>
      </c>
      <c r="I141" s="12" t="n">
        <f aca="false">IF(OR(B141="",NOT(ISNUMBER(C141)),C141=0),0,INDEX(Rates!$C$5:$C$19,MATCH(B141,Rates!$A$5:$A$19,0)))</f>
        <v>0</v>
      </c>
      <c r="J141" s="12" t="n">
        <f aca="false">IF(AND(D141="Y",ISNUMBER(C141)),C141*Rates!$B$22,0)</f>
        <v>0</v>
      </c>
      <c r="K141" s="12" t="n">
        <f aca="false">IF(AND(ISNUMBER(C141),E141="Buyer pays in another currency (4%)"),C141*Rates!$B$23,IF(AND(ISNUMBER(C141),E141="Other conversion (3%)"),C141*Rates!$B$24,0))</f>
        <v>0</v>
      </c>
      <c r="L141" s="12" t="n">
        <f aca="false">H141+I141+J141+K141</f>
        <v>0</v>
      </c>
      <c r="M141" s="12" t="n">
        <f aca="false">IF(ISNUMBER(C141),C141-L141,0)</f>
        <v>0</v>
      </c>
      <c r="N141" s="13" t="str">
        <f aca="false">IF(AND(ISNUMBER(C141),C141&gt;0),L141/C141,"")</f>
        <v/>
      </c>
      <c r="O141" s="12" t="n">
        <f aca="false">IF(F141="Y",L141+IF(G141="Standard dispute",Rates!$B$25,IF(G141="High-volume dispute",Rates!$B$26,IF(G141="Card chargeback",Rates!$B$27,0))),0)</f>
        <v>0</v>
      </c>
    </row>
    <row r="142" customFormat="false" ht="15" hidden="false" customHeight="false" outlineLevel="0" collapsed="false">
      <c r="A142" s="10"/>
      <c r="B142" s="10"/>
      <c r="C142" s="11"/>
      <c r="D142" s="10"/>
      <c r="E142" s="10"/>
      <c r="F142" s="10"/>
      <c r="G142" s="10"/>
      <c r="H142" s="12" t="n">
        <f aca="false">IF(OR(B142="",NOT(ISNUMBER(C142))),0,IF(ISNUMBER(INDEX(Rates!$D$5:$D$19,MATCH(B142,Rates!$A$5:$A$19,0))),MIN(C142*INDEX(Rates!$B$5:$B$19,MATCH(B142,Rates!$A$5:$A$19,0)),INDEX(Rates!$D$5:$D$19,MATCH(B142,Rates!$A$5:$A$19,0))),C142*INDEX(Rates!$B$5:$B$19,MATCH(B142,Rates!$A$5:$A$19,0))))</f>
        <v>0</v>
      </c>
      <c r="I142" s="12" t="n">
        <f aca="false">IF(OR(B142="",NOT(ISNUMBER(C142)),C142=0),0,INDEX(Rates!$C$5:$C$19,MATCH(B142,Rates!$A$5:$A$19,0)))</f>
        <v>0</v>
      </c>
      <c r="J142" s="12" t="n">
        <f aca="false">IF(AND(D142="Y",ISNUMBER(C142)),C142*Rates!$B$22,0)</f>
        <v>0</v>
      </c>
      <c r="K142" s="12" t="n">
        <f aca="false">IF(AND(ISNUMBER(C142),E142="Buyer pays in another currency (4%)"),C142*Rates!$B$23,IF(AND(ISNUMBER(C142),E142="Other conversion (3%)"),C142*Rates!$B$24,0))</f>
        <v>0</v>
      </c>
      <c r="L142" s="12" t="n">
        <f aca="false">H142+I142+J142+K142</f>
        <v>0</v>
      </c>
      <c r="M142" s="12" t="n">
        <f aca="false">IF(ISNUMBER(C142),C142-L142,0)</f>
        <v>0</v>
      </c>
      <c r="N142" s="13" t="str">
        <f aca="false">IF(AND(ISNUMBER(C142),C142&gt;0),L142/C142,"")</f>
        <v/>
      </c>
      <c r="O142" s="12" t="n">
        <f aca="false">IF(F142="Y",L142+IF(G142="Standard dispute",Rates!$B$25,IF(G142="High-volume dispute",Rates!$B$26,IF(G142="Card chargeback",Rates!$B$27,0))),0)</f>
        <v>0</v>
      </c>
    </row>
    <row r="143" customFormat="false" ht="15" hidden="false" customHeight="false" outlineLevel="0" collapsed="false">
      <c r="A143" s="10"/>
      <c r="B143" s="10"/>
      <c r="C143" s="11"/>
      <c r="D143" s="10"/>
      <c r="E143" s="10"/>
      <c r="F143" s="10"/>
      <c r="G143" s="10"/>
      <c r="H143" s="12" t="n">
        <f aca="false">IF(OR(B143="",NOT(ISNUMBER(C143))),0,IF(ISNUMBER(INDEX(Rates!$D$5:$D$19,MATCH(B143,Rates!$A$5:$A$19,0))),MIN(C143*INDEX(Rates!$B$5:$B$19,MATCH(B143,Rates!$A$5:$A$19,0)),INDEX(Rates!$D$5:$D$19,MATCH(B143,Rates!$A$5:$A$19,0))),C143*INDEX(Rates!$B$5:$B$19,MATCH(B143,Rates!$A$5:$A$19,0))))</f>
        <v>0</v>
      </c>
      <c r="I143" s="12" t="n">
        <f aca="false">IF(OR(B143="",NOT(ISNUMBER(C143)),C143=0),0,INDEX(Rates!$C$5:$C$19,MATCH(B143,Rates!$A$5:$A$19,0)))</f>
        <v>0</v>
      </c>
      <c r="J143" s="12" t="n">
        <f aca="false">IF(AND(D143="Y",ISNUMBER(C143)),C143*Rates!$B$22,0)</f>
        <v>0</v>
      </c>
      <c r="K143" s="12" t="n">
        <f aca="false">IF(AND(ISNUMBER(C143),E143="Buyer pays in another currency (4%)"),C143*Rates!$B$23,IF(AND(ISNUMBER(C143),E143="Other conversion (3%)"),C143*Rates!$B$24,0))</f>
        <v>0</v>
      </c>
      <c r="L143" s="12" t="n">
        <f aca="false">H143+I143+J143+K143</f>
        <v>0</v>
      </c>
      <c r="M143" s="12" t="n">
        <f aca="false">IF(ISNUMBER(C143),C143-L143,0)</f>
        <v>0</v>
      </c>
      <c r="N143" s="13" t="str">
        <f aca="false">IF(AND(ISNUMBER(C143),C143&gt;0),L143/C143,"")</f>
        <v/>
      </c>
      <c r="O143" s="12" t="n">
        <f aca="false">IF(F143="Y",L143+IF(G143="Standard dispute",Rates!$B$25,IF(G143="High-volume dispute",Rates!$B$26,IF(G143="Card chargeback",Rates!$B$27,0))),0)</f>
        <v>0</v>
      </c>
    </row>
    <row r="144" customFormat="false" ht="15" hidden="false" customHeight="false" outlineLevel="0" collapsed="false">
      <c r="A144" s="10"/>
      <c r="B144" s="10"/>
      <c r="C144" s="11"/>
      <c r="D144" s="10"/>
      <c r="E144" s="10"/>
      <c r="F144" s="10"/>
      <c r="G144" s="10"/>
      <c r="H144" s="12" t="n">
        <f aca="false">IF(OR(B144="",NOT(ISNUMBER(C144))),0,IF(ISNUMBER(INDEX(Rates!$D$5:$D$19,MATCH(B144,Rates!$A$5:$A$19,0))),MIN(C144*INDEX(Rates!$B$5:$B$19,MATCH(B144,Rates!$A$5:$A$19,0)),INDEX(Rates!$D$5:$D$19,MATCH(B144,Rates!$A$5:$A$19,0))),C144*INDEX(Rates!$B$5:$B$19,MATCH(B144,Rates!$A$5:$A$19,0))))</f>
        <v>0</v>
      </c>
      <c r="I144" s="12" t="n">
        <f aca="false">IF(OR(B144="",NOT(ISNUMBER(C144)),C144=0),0,INDEX(Rates!$C$5:$C$19,MATCH(B144,Rates!$A$5:$A$19,0)))</f>
        <v>0</v>
      </c>
      <c r="J144" s="12" t="n">
        <f aca="false">IF(AND(D144="Y",ISNUMBER(C144)),C144*Rates!$B$22,0)</f>
        <v>0</v>
      </c>
      <c r="K144" s="12" t="n">
        <f aca="false">IF(AND(ISNUMBER(C144),E144="Buyer pays in another currency (4%)"),C144*Rates!$B$23,IF(AND(ISNUMBER(C144),E144="Other conversion (3%)"),C144*Rates!$B$24,0))</f>
        <v>0</v>
      </c>
      <c r="L144" s="12" t="n">
        <f aca="false">H144+I144+J144+K144</f>
        <v>0</v>
      </c>
      <c r="M144" s="12" t="n">
        <f aca="false">IF(ISNUMBER(C144),C144-L144,0)</f>
        <v>0</v>
      </c>
      <c r="N144" s="13" t="str">
        <f aca="false">IF(AND(ISNUMBER(C144),C144&gt;0),L144/C144,"")</f>
        <v/>
      </c>
      <c r="O144" s="12" t="n">
        <f aca="false">IF(F144="Y",L144+IF(G144="Standard dispute",Rates!$B$25,IF(G144="High-volume dispute",Rates!$B$26,IF(G144="Card chargeback",Rates!$B$27,0))),0)</f>
        <v>0</v>
      </c>
    </row>
    <row r="145" customFormat="false" ht="15" hidden="false" customHeight="false" outlineLevel="0" collapsed="false">
      <c r="A145" s="10"/>
      <c r="B145" s="10"/>
      <c r="C145" s="11"/>
      <c r="D145" s="10"/>
      <c r="E145" s="10"/>
      <c r="F145" s="10"/>
      <c r="G145" s="10"/>
      <c r="H145" s="12" t="n">
        <f aca="false">IF(OR(B145="",NOT(ISNUMBER(C145))),0,IF(ISNUMBER(INDEX(Rates!$D$5:$D$19,MATCH(B145,Rates!$A$5:$A$19,0))),MIN(C145*INDEX(Rates!$B$5:$B$19,MATCH(B145,Rates!$A$5:$A$19,0)),INDEX(Rates!$D$5:$D$19,MATCH(B145,Rates!$A$5:$A$19,0))),C145*INDEX(Rates!$B$5:$B$19,MATCH(B145,Rates!$A$5:$A$19,0))))</f>
        <v>0</v>
      </c>
      <c r="I145" s="12" t="n">
        <f aca="false">IF(OR(B145="",NOT(ISNUMBER(C145)),C145=0),0,INDEX(Rates!$C$5:$C$19,MATCH(B145,Rates!$A$5:$A$19,0)))</f>
        <v>0</v>
      </c>
      <c r="J145" s="12" t="n">
        <f aca="false">IF(AND(D145="Y",ISNUMBER(C145)),C145*Rates!$B$22,0)</f>
        <v>0</v>
      </c>
      <c r="K145" s="12" t="n">
        <f aca="false">IF(AND(ISNUMBER(C145),E145="Buyer pays in another currency (4%)"),C145*Rates!$B$23,IF(AND(ISNUMBER(C145),E145="Other conversion (3%)"),C145*Rates!$B$24,0))</f>
        <v>0</v>
      </c>
      <c r="L145" s="12" t="n">
        <f aca="false">H145+I145+J145+K145</f>
        <v>0</v>
      </c>
      <c r="M145" s="12" t="n">
        <f aca="false">IF(ISNUMBER(C145),C145-L145,0)</f>
        <v>0</v>
      </c>
      <c r="N145" s="13" t="str">
        <f aca="false">IF(AND(ISNUMBER(C145),C145&gt;0),L145/C145,"")</f>
        <v/>
      </c>
      <c r="O145" s="12" t="n">
        <f aca="false">IF(F145="Y",L145+IF(G145="Standard dispute",Rates!$B$25,IF(G145="High-volume dispute",Rates!$B$26,IF(G145="Card chargeback",Rates!$B$27,0))),0)</f>
        <v>0</v>
      </c>
    </row>
    <row r="146" customFormat="false" ht="15" hidden="false" customHeight="false" outlineLevel="0" collapsed="false">
      <c r="A146" s="10"/>
      <c r="B146" s="10"/>
      <c r="C146" s="11"/>
      <c r="D146" s="10"/>
      <c r="E146" s="10"/>
      <c r="F146" s="10"/>
      <c r="G146" s="10"/>
      <c r="H146" s="12" t="n">
        <f aca="false">IF(OR(B146="",NOT(ISNUMBER(C146))),0,IF(ISNUMBER(INDEX(Rates!$D$5:$D$19,MATCH(B146,Rates!$A$5:$A$19,0))),MIN(C146*INDEX(Rates!$B$5:$B$19,MATCH(B146,Rates!$A$5:$A$19,0)),INDEX(Rates!$D$5:$D$19,MATCH(B146,Rates!$A$5:$A$19,0))),C146*INDEX(Rates!$B$5:$B$19,MATCH(B146,Rates!$A$5:$A$19,0))))</f>
        <v>0</v>
      </c>
      <c r="I146" s="12" t="n">
        <f aca="false">IF(OR(B146="",NOT(ISNUMBER(C146)),C146=0),0,INDEX(Rates!$C$5:$C$19,MATCH(B146,Rates!$A$5:$A$19,0)))</f>
        <v>0</v>
      </c>
      <c r="J146" s="12" t="n">
        <f aca="false">IF(AND(D146="Y",ISNUMBER(C146)),C146*Rates!$B$22,0)</f>
        <v>0</v>
      </c>
      <c r="K146" s="12" t="n">
        <f aca="false">IF(AND(ISNUMBER(C146),E146="Buyer pays in another currency (4%)"),C146*Rates!$B$23,IF(AND(ISNUMBER(C146),E146="Other conversion (3%)"),C146*Rates!$B$24,0))</f>
        <v>0</v>
      </c>
      <c r="L146" s="12" t="n">
        <f aca="false">H146+I146+J146+K146</f>
        <v>0</v>
      </c>
      <c r="M146" s="12" t="n">
        <f aca="false">IF(ISNUMBER(C146),C146-L146,0)</f>
        <v>0</v>
      </c>
      <c r="N146" s="13" t="str">
        <f aca="false">IF(AND(ISNUMBER(C146),C146&gt;0),L146/C146,"")</f>
        <v/>
      </c>
      <c r="O146" s="12" t="n">
        <f aca="false">IF(F146="Y",L146+IF(G146="Standard dispute",Rates!$B$25,IF(G146="High-volume dispute",Rates!$B$26,IF(G146="Card chargeback",Rates!$B$27,0))),0)</f>
        <v>0</v>
      </c>
    </row>
    <row r="147" customFormat="false" ht="15" hidden="false" customHeight="false" outlineLevel="0" collapsed="false">
      <c r="A147" s="10"/>
      <c r="B147" s="10"/>
      <c r="C147" s="11"/>
      <c r="D147" s="10"/>
      <c r="E147" s="10"/>
      <c r="F147" s="10"/>
      <c r="G147" s="10"/>
      <c r="H147" s="12" t="n">
        <f aca="false">IF(OR(B147="",NOT(ISNUMBER(C147))),0,IF(ISNUMBER(INDEX(Rates!$D$5:$D$19,MATCH(B147,Rates!$A$5:$A$19,0))),MIN(C147*INDEX(Rates!$B$5:$B$19,MATCH(B147,Rates!$A$5:$A$19,0)),INDEX(Rates!$D$5:$D$19,MATCH(B147,Rates!$A$5:$A$19,0))),C147*INDEX(Rates!$B$5:$B$19,MATCH(B147,Rates!$A$5:$A$19,0))))</f>
        <v>0</v>
      </c>
      <c r="I147" s="12" t="n">
        <f aca="false">IF(OR(B147="",NOT(ISNUMBER(C147)),C147=0),0,INDEX(Rates!$C$5:$C$19,MATCH(B147,Rates!$A$5:$A$19,0)))</f>
        <v>0</v>
      </c>
      <c r="J147" s="12" t="n">
        <f aca="false">IF(AND(D147="Y",ISNUMBER(C147)),C147*Rates!$B$22,0)</f>
        <v>0</v>
      </c>
      <c r="K147" s="12" t="n">
        <f aca="false">IF(AND(ISNUMBER(C147),E147="Buyer pays in another currency (4%)"),C147*Rates!$B$23,IF(AND(ISNUMBER(C147),E147="Other conversion (3%)"),C147*Rates!$B$24,0))</f>
        <v>0</v>
      </c>
      <c r="L147" s="12" t="n">
        <f aca="false">H147+I147+J147+K147</f>
        <v>0</v>
      </c>
      <c r="M147" s="12" t="n">
        <f aca="false">IF(ISNUMBER(C147),C147-L147,0)</f>
        <v>0</v>
      </c>
      <c r="N147" s="13" t="str">
        <f aca="false">IF(AND(ISNUMBER(C147),C147&gt;0),L147/C147,"")</f>
        <v/>
      </c>
      <c r="O147" s="12" t="n">
        <f aca="false">IF(F147="Y",L147+IF(G147="Standard dispute",Rates!$B$25,IF(G147="High-volume dispute",Rates!$B$26,IF(G147="Card chargeback",Rates!$B$27,0))),0)</f>
        <v>0</v>
      </c>
    </row>
    <row r="148" customFormat="false" ht="15" hidden="false" customHeight="false" outlineLevel="0" collapsed="false">
      <c r="A148" s="10"/>
      <c r="B148" s="10"/>
      <c r="C148" s="11"/>
      <c r="D148" s="10"/>
      <c r="E148" s="10"/>
      <c r="F148" s="10"/>
      <c r="G148" s="10"/>
      <c r="H148" s="12" t="n">
        <f aca="false">IF(OR(B148="",NOT(ISNUMBER(C148))),0,IF(ISNUMBER(INDEX(Rates!$D$5:$D$19,MATCH(B148,Rates!$A$5:$A$19,0))),MIN(C148*INDEX(Rates!$B$5:$B$19,MATCH(B148,Rates!$A$5:$A$19,0)),INDEX(Rates!$D$5:$D$19,MATCH(B148,Rates!$A$5:$A$19,0))),C148*INDEX(Rates!$B$5:$B$19,MATCH(B148,Rates!$A$5:$A$19,0))))</f>
        <v>0</v>
      </c>
      <c r="I148" s="12" t="n">
        <f aca="false">IF(OR(B148="",NOT(ISNUMBER(C148)),C148=0),0,INDEX(Rates!$C$5:$C$19,MATCH(B148,Rates!$A$5:$A$19,0)))</f>
        <v>0</v>
      </c>
      <c r="J148" s="12" t="n">
        <f aca="false">IF(AND(D148="Y",ISNUMBER(C148)),C148*Rates!$B$22,0)</f>
        <v>0</v>
      </c>
      <c r="K148" s="12" t="n">
        <f aca="false">IF(AND(ISNUMBER(C148),E148="Buyer pays in another currency (4%)"),C148*Rates!$B$23,IF(AND(ISNUMBER(C148),E148="Other conversion (3%)"),C148*Rates!$B$24,0))</f>
        <v>0</v>
      </c>
      <c r="L148" s="12" t="n">
        <f aca="false">H148+I148+J148+K148</f>
        <v>0</v>
      </c>
      <c r="M148" s="12" t="n">
        <f aca="false">IF(ISNUMBER(C148),C148-L148,0)</f>
        <v>0</v>
      </c>
      <c r="N148" s="13" t="str">
        <f aca="false">IF(AND(ISNUMBER(C148),C148&gt;0),L148/C148,"")</f>
        <v/>
      </c>
      <c r="O148" s="12" t="n">
        <f aca="false">IF(F148="Y",L148+IF(G148="Standard dispute",Rates!$B$25,IF(G148="High-volume dispute",Rates!$B$26,IF(G148="Card chargeback",Rates!$B$27,0))),0)</f>
        <v>0</v>
      </c>
    </row>
    <row r="149" customFormat="false" ht="15" hidden="false" customHeight="false" outlineLevel="0" collapsed="false">
      <c r="A149" s="10"/>
      <c r="B149" s="10"/>
      <c r="C149" s="11"/>
      <c r="D149" s="10"/>
      <c r="E149" s="10"/>
      <c r="F149" s="10"/>
      <c r="G149" s="10"/>
      <c r="H149" s="12" t="n">
        <f aca="false">IF(OR(B149="",NOT(ISNUMBER(C149))),0,IF(ISNUMBER(INDEX(Rates!$D$5:$D$19,MATCH(B149,Rates!$A$5:$A$19,0))),MIN(C149*INDEX(Rates!$B$5:$B$19,MATCH(B149,Rates!$A$5:$A$19,0)),INDEX(Rates!$D$5:$D$19,MATCH(B149,Rates!$A$5:$A$19,0))),C149*INDEX(Rates!$B$5:$B$19,MATCH(B149,Rates!$A$5:$A$19,0))))</f>
        <v>0</v>
      </c>
      <c r="I149" s="12" t="n">
        <f aca="false">IF(OR(B149="",NOT(ISNUMBER(C149)),C149=0),0,INDEX(Rates!$C$5:$C$19,MATCH(B149,Rates!$A$5:$A$19,0)))</f>
        <v>0</v>
      </c>
      <c r="J149" s="12" t="n">
        <f aca="false">IF(AND(D149="Y",ISNUMBER(C149)),C149*Rates!$B$22,0)</f>
        <v>0</v>
      </c>
      <c r="K149" s="12" t="n">
        <f aca="false">IF(AND(ISNUMBER(C149),E149="Buyer pays in another currency (4%)"),C149*Rates!$B$23,IF(AND(ISNUMBER(C149),E149="Other conversion (3%)"),C149*Rates!$B$24,0))</f>
        <v>0</v>
      </c>
      <c r="L149" s="12" t="n">
        <f aca="false">H149+I149+J149+K149</f>
        <v>0</v>
      </c>
      <c r="M149" s="12" t="n">
        <f aca="false">IF(ISNUMBER(C149),C149-L149,0)</f>
        <v>0</v>
      </c>
      <c r="N149" s="13" t="str">
        <f aca="false">IF(AND(ISNUMBER(C149),C149&gt;0),L149/C149,"")</f>
        <v/>
      </c>
      <c r="O149" s="12" t="n">
        <f aca="false">IF(F149="Y",L149+IF(G149="Standard dispute",Rates!$B$25,IF(G149="High-volume dispute",Rates!$B$26,IF(G149="Card chargeback",Rates!$B$27,0))),0)</f>
        <v>0</v>
      </c>
    </row>
    <row r="150" customFormat="false" ht="15" hidden="false" customHeight="false" outlineLevel="0" collapsed="false">
      <c r="A150" s="10"/>
      <c r="B150" s="10"/>
      <c r="C150" s="11"/>
      <c r="D150" s="10"/>
      <c r="E150" s="10"/>
      <c r="F150" s="10"/>
      <c r="G150" s="10"/>
      <c r="H150" s="12" t="n">
        <f aca="false">IF(OR(B150="",NOT(ISNUMBER(C150))),0,IF(ISNUMBER(INDEX(Rates!$D$5:$D$19,MATCH(B150,Rates!$A$5:$A$19,0))),MIN(C150*INDEX(Rates!$B$5:$B$19,MATCH(B150,Rates!$A$5:$A$19,0)),INDEX(Rates!$D$5:$D$19,MATCH(B150,Rates!$A$5:$A$19,0))),C150*INDEX(Rates!$B$5:$B$19,MATCH(B150,Rates!$A$5:$A$19,0))))</f>
        <v>0</v>
      </c>
      <c r="I150" s="12" t="n">
        <f aca="false">IF(OR(B150="",NOT(ISNUMBER(C150)),C150=0),0,INDEX(Rates!$C$5:$C$19,MATCH(B150,Rates!$A$5:$A$19,0)))</f>
        <v>0</v>
      </c>
      <c r="J150" s="12" t="n">
        <f aca="false">IF(AND(D150="Y",ISNUMBER(C150)),C150*Rates!$B$22,0)</f>
        <v>0</v>
      </c>
      <c r="K150" s="12" t="n">
        <f aca="false">IF(AND(ISNUMBER(C150),E150="Buyer pays in another currency (4%)"),C150*Rates!$B$23,IF(AND(ISNUMBER(C150),E150="Other conversion (3%)"),C150*Rates!$B$24,0))</f>
        <v>0</v>
      </c>
      <c r="L150" s="12" t="n">
        <f aca="false">H150+I150+J150+K150</f>
        <v>0</v>
      </c>
      <c r="M150" s="12" t="n">
        <f aca="false">IF(ISNUMBER(C150),C150-L150,0)</f>
        <v>0</v>
      </c>
      <c r="N150" s="13" t="str">
        <f aca="false">IF(AND(ISNUMBER(C150),C150&gt;0),L150/C150,"")</f>
        <v/>
      </c>
      <c r="O150" s="12" t="n">
        <f aca="false">IF(F150="Y",L150+IF(G150="Standard dispute",Rates!$B$25,IF(G150="High-volume dispute",Rates!$B$26,IF(G150="Card chargeback",Rates!$B$27,0))),0)</f>
        <v>0</v>
      </c>
    </row>
    <row r="151" customFormat="false" ht="15" hidden="false" customHeight="false" outlineLevel="0" collapsed="false">
      <c r="A151" s="10"/>
      <c r="B151" s="10"/>
      <c r="C151" s="11"/>
      <c r="D151" s="10"/>
      <c r="E151" s="10"/>
      <c r="F151" s="10"/>
      <c r="G151" s="10"/>
      <c r="H151" s="12" t="n">
        <f aca="false">IF(OR(B151="",NOT(ISNUMBER(C151))),0,IF(ISNUMBER(INDEX(Rates!$D$5:$D$19,MATCH(B151,Rates!$A$5:$A$19,0))),MIN(C151*INDEX(Rates!$B$5:$B$19,MATCH(B151,Rates!$A$5:$A$19,0)),INDEX(Rates!$D$5:$D$19,MATCH(B151,Rates!$A$5:$A$19,0))),C151*INDEX(Rates!$B$5:$B$19,MATCH(B151,Rates!$A$5:$A$19,0))))</f>
        <v>0</v>
      </c>
      <c r="I151" s="12" t="n">
        <f aca="false">IF(OR(B151="",NOT(ISNUMBER(C151)),C151=0),0,INDEX(Rates!$C$5:$C$19,MATCH(B151,Rates!$A$5:$A$19,0)))</f>
        <v>0</v>
      </c>
      <c r="J151" s="12" t="n">
        <f aca="false">IF(AND(D151="Y",ISNUMBER(C151)),C151*Rates!$B$22,0)</f>
        <v>0</v>
      </c>
      <c r="K151" s="12" t="n">
        <f aca="false">IF(AND(ISNUMBER(C151),E151="Buyer pays in another currency (4%)"),C151*Rates!$B$23,IF(AND(ISNUMBER(C151),E151="Other conversion (3%)"),C151*Rates!$B$24,0))</f>
        <v>0</v>
      </c>
      <c r="L151" s="12" t="n">
        <f aca="false">H151+I151+J151+K151</f>
        <v>0</v>
      </c>
      <c r="M151" s="12" t="n">
        <f aca="false">IF(ISNUMBER(C151),C151-L151,0)</f>
        <v>0</v>
      </c>
      <c r="N151" s="13" t="str">
        <f aca="false">IF(AND(ISNUMBER(C151),C151&gt;0),L151/C151,"")</f>
        <v/>
      </c>
      <c r="O151" s="12" t="n">
        <f aca="false">IF(F151="Y",L151+IF(G151="Standard dispute",Rates!$B$25,IF(G151="High-volume dispute",Rates!$B$26,IF(G151="Card chargeback",Rates!$B$27,0))),0)</f>
        <v>0</v>
      </c>
    </row>
    <row r="152" customFormat="false" ht="15" hidden="false" customHeight="false" outlineLevel="0" collapsed="false">
      <c r="A152" s="10"/>
      <c r="B152" s="10"/>
      <c r="C152" s="11"/>
      <c r="D152" s="10"/>
      <c r="E152" s="10"/>
      <c r="F152" s="10"/>
      <c r="G152" s="10"/>
      <c r="H152" s="12" t="n">
        <f aca="false">IF(OR(B152="",NOT(ISNUMBER(C152))),0,IF(ISNUMBER(INDEX(Rates!$D$5:$D$19,MATCH(B152,Rates!$A$5:$A$19,0))),MIN(C152*INDEX(Rates!$B$5:$B$19,MATCH(B152,Rates!$A$5:$A$19,0)),INDEX(Rates!$D$5:$D$19,MATCH(B152,Rates!$A$5:$A$19,0))),C152*INDEX(Rates!$B$5:$B$19,MATCH(B152,Rates!$A$5:$A$19,0))))</f>
        <v>0</v>
      </c>
      <c r="I152" s="12" t="n">
        <f aca="false">IF(OR(B152="",NOT(ISNUMBER(C152)),C152=0),0,INDEX(Rates!$C$5:$C$19,MATCH(B152,Rates!$A$5:$A$19,0)))</f>
        <v>0</v>
      </c>
      <c r="J152" s="12" t="n">
        <f aca="false">IF(AND(D152="Y",ISNUMBER(C152)),C152*Rates!$B$22,0)</f>
        <v>0</v>
      </c>
      <c r="K152" s="12" t="n">
        <f aca="false">IF(AND(ISNUMBER(C152),E152="Buyer pays in another currency (4%)"),C152*Rates!$B$23,IF(AND(ISNUMBER(C152),E152="Other conversion (3%)"),C152*Rates!$B$24,0))</f>
        <v>0</v>
      </c>
      <c r="L152" s="12" t="n">
        <f aca="false">H152+I152+J152+K152</f>
        <v>0</v>
      </c>
      <c r="M152" s="12" t="n">
        <f aca="false">IF(ISNUMBER(C152),C152-L152,0)</f>
        <v>0</v>
      </c>
      <c r="N152" s="13" t="str">
        <f aca="false">IF(AND(ISNUMBER(C152),C152&gt;0),L152/C152,"")</f>
        <v/>
      </c>
      <c r="O152" s="12" t="n">
        <f aca="false">IF(F152="Y",L152+IF(G152="Standard dispute",Rates!$B$25,IF(G152="High-volume dispute",Rates!$B$26,IF(G152="Card chargeback",Rates!$B$27,0))),0)</f>
        <v>0</v>
      </c>
    </row>
    <row r="153" customFormat="false" ht="15" hidden="false" customHeight="false" outlineLevel="0" collapsed="false">
      <c r="A153" s="10"/>
      <c r="B153" s="10"/>
      <c r="C153" s="11"/>
      <c r="D153" s="10"/>
      <c r="E153" s="10"/>
      <c r="F153" s="10"/>
      <c r="G153" s="10"/>
      <c r="H153" s="12" t="n">
        <f aca="false">IF(OR(B153="",NOT(ISNUMBER(C153))),0,IF(ISNUMBER(INDEX(Rates!$D$5:$D$19,MATCH(B153,Rates!$A$5:$A$19,0))),MIN(C153*INDEX(Rates!$B$5:$B$19,MATCH(B153,Rates!$A$5:$A$19,0)),INDEX(Rates!$D$5:$D$19,MATCH(B153,Rates!$A$5:$A$19,0))),C153*INDEX(Rates!$B$5:$B$19,MATCH(B153,Rates!$A$5:$A$19,0))))</f>
        <v>0</v>
      </c>
      <c r="I153" s="12" t="n">
        <f aca="false">IF(OR(B153="",NOT(ISNUMBER(C153)),C153=0),0,INDEX(Rates!$C$5:$C$19,MATCH(B153,Rates!$A$5:$A$19,0)))</f>
        <v>0</v>
      </c>
      <c r="J153" s="12" t="n">
        <f aca="false">IF(AND(D153="Y",ISNUMBER(C153)),C153*Rates!$B$22,0)</f>
        <v>0</v>
      </c>
      <c r="K153" s="12" t="n">
        <f aca="false">IF(AND(ISNUMBER(C153),E153="Buyer pays in another currency (4%)"),C153*Rates!$B$23,IF(AND(ISNUMBER(C153),E153="Other conversion (3%)"),C153*Rates!$B$24,0))</f>
        <v>0</v>
      </c>
      <c r="L153" s="12" t="n">
        <f aca="false">H153+I153+J153+K153</f>
        <v>0</v>
      </c>
      <c r="M153" s="12" t="n">
        <f aca="false">IF(ISNUMBER(C153),C153-L153,0)</f>
        <v>0</v>
      </c>
      <c r="N153" s="13" t="str">
        <f aca="false">IF(AND(ISNUMBER(C153),C153&gt;0),L153/C153,"")</f>
        <v/>
      </c>
      <c r="O153" s="12" t="n">
        <f aca="false">IF(F153="Y",L153+IF(G153="Standard dispute",Rates!$B$25,IF(G153="High-volume dispute",Rates!$B$26,IF(G153="Card chargeback",Rates!$B$27,0))),0)</f>
        <v>0</v>
      </c>
    </row>
    <row r="154" customFormat="false" ht="15" hidden="false" customHeight="false" outlineLevel="0" collapsed="false">
      <c r="A154" s="10"/>
      <c r="B154" s="10"/>
      <c r="C154" s="11"/>
      <c r="D154" s="10"/>
      <c r="E154" s="10"/>
      <c r="F154" s="10"/>
      <c r="G154" s="10"/>
      <c r="H154" s="12" t="n">
        <f aca="false">IF(OR(B154="",NOT(ISNUMBER(C154))),0,IF(ISNUMBER(INDEX(Rates!$D$5:$D$19,MATCH(B154,Rates!$A$5:$A$19,0))),MIN(C154*INDEX(Rates!$B$5:$B$19,MATCH(B154,Rates!$A$5:$A$19,0)),INDEX(Rates!$D$5:$D$19,MATCH(B154,Rates!$A$5:$A$19,0))),C154*INDEX(Rates!$B$5:$B$19,MATCH(B154,Rates!$A$5:$A$19,0))))</f>
        <v>0</v>
      </c>
      <c r="I154" s="12" t="n">
        <f aca="false">IF(OR(B154="",NOT(ISNUMBER(C154)),C154=0),0,INDEX(Rates!$C$5:$C$19,MATCH(B154,Rates!$A$5:$A$19,0)))</f>
        <v>0</v>
      </c>
      <c r="J154" s="12" t="n">
        <f aca="false">IF(AND(D154="Y",ISNUMBER(C154)),C154*Rates!$B$22,0)</f>
        <v>0</v>
      </c>
      <c r="K154" s="12" t="n">
        <f aca="false">IF(AND(ISNUMBER(C154),E154="Buyer pays in another currency (4%)"),C154*Rates!$B$23,IF(AND(ISNUMBER(C154),E154="Other conversion (3%)"),C154*Rates!$B$24,0))</f>
        <v>0</v>
      </c>
      <c r="L154" s="12" t="n">
        <f aca="false">H154+I154+J154+K154</f>
        <v>0</v>
      </c>
      <c r="M154" s="12" t="n">
        <f aca="false">IF(ISNUMBER(C154),C154-L154,0)</f>
        <v>0</v>
      </c>
      <c r="N154" s="13" t="str">
        <f aca="false">IF(AND(ISNUMBER(C154),C154&gt;0),L154/C154,"")</f>
        <v/>
      </c>
      <c r="O154" s="12" t="n">
        <f aca="false">IF(F154="Y",L154+IF(G154="Standard dispute",Rates!$B$25,IF(G154="High-volume dispute",Rates!$B$26,IF(G154="Card chargeback",Rates!$B$27,0))),0)</f>
        <v>0</v>
      </c>
    </row>
    <row r="155" customFormat="false" ht="15" hidden="false" customHeight="false" outlineLevel="0" collapsed="false">
      <c r="A155" s="10"/>
      <c r="B155" s="10"/>
      <c r="C155" s="11"/>
      <c r="D155" s="10"/>
      <c r="E155" s="10"/>
      <c r="F155" s="10"/>
      <c r="G155" s="10"/>
      <c r="H155" s="12" t="n">
        <f aca="false">IF(OR(B155="",NOT(ISNUMBER(C155))),0,IF(ISNUMBER(INDEX(Rates!$D$5:$D$19,MATCH(B155,Rates!$A$5:$A$19,0))),MIN(C155*INDEX(Rates!$B$5:$B$19,MATCH(B155,Rates!$A$5:$A$19,0)),INDEX(Rates!$D$5:$D$19,MATCH(B155,Rates!$A$5:$A$19,0))),C155*INDEX(Rates!$B$5:$B$19,MATCH(B155,Rates!$A$5:$A$19,0))))</f>
        <v>0</v>
      </c>
      <c r="I155" s="12" t="n">
        <f aca="false">IF(OR(B155="",NOT(ISNUMBER(C155)),C155=0),0,INDEX(Rates!$C$5:$C$19,MATCH(B155,Rates!$A$5:$A$19,0)))</f>
        <v>0</v>
      </c>
      <c r="J155" s="12" t="n">
        <f aca="false">IF(AND(D155="Y",ISNUMBER(C155)),C155*Rates!$B$22,0)</f>
        <v>0</v>
      </c>
      <c r="K155" s="12" t="n">
        <f aca="false">IF(AND(ISNUMBER(C155),E155="Buyer pays in another currency (4%)"),C155*Rates!$B$23,IF(AND(ISNUMBER(C155),E155="Other conversion (3%)"),C155*Rates!$B$24,0))</f>
        <v>0</v>
      </c>
      <c r="L155" s="12" t="n">
        <f aca="false">H155+I155+J155+K155</f>
        <v>0</v>
      </c>
      <c r="M155" s="12" t="n">
        <f aca="false">IF(ISNUMBER(C155),C155-L155,0)</f>
        <v>0</v>
      </c>
      <c r="N155" s="13" t="str">
        <f aca="false">IF(AND(ISNUMBER(C155),C155&gt;0),L155/C155,"")</f>
        <v/>
      </c>
      <c r="O155" s="12" t="n">
        <f aca="false">IF(F155="Y",L155+IF(G155="Standard dispute",Rates!$B$25,IF(G155="High-volume dispute",Rates!$B$26,IF(G155="Card chargeback",Rates!$B$27,0))),0)</f>
        <v>0</v>
      </c>
    </row>
    <row r="156" customFormat="false" ht="15" hidden="false" customHeight="false" outlineLevel="0" collapsed="false">
      <c r="A156" s="10"/>
      <c r="B156" s="10"/>
      <c r="C156" s="11"/>
      <c r="D156" s="10"/>
      <c r="E156" s="10"/>
      <c r="F156" s="10"/>
      <c r="G156" s="10"/>
      <c r="H156" s="12" t="n">
        <f aca="false">IF(OR(B156="",NOT(ISNUMBER(C156))),0,IF(ISNUMBER(INDEX(Rates!$D$5:$D$19,MATCH(B156,Rates!$A$5:$A$19,0))),MIN(C156*INDEX(Rates!$B$5:$B$19,MATCH(B156,Rates!$A$5:$A$19,0)),INDEX(Rates!$D$5:$D$19,MATCH(B156,Rates!$A$5:$A$19,0))),C156*INDEX(Rates!$B$5:$B$19,MATCH(B156,Rates!$A$5:$A$19,0))))</f>
        <v>0</v>
      </c>
      <c r="I156" s="12" t="n">
        <f aca="false">IF(OR(B156="",NOT(ISNUMBER(C156)),C156=0),0,INDEX(Rates!$C$5:$C$19,MATCH(B156,Rates!$A$5:$A$19,0)))</f>
        <v>0</v>
      </c>
      <c r="J156" s="12" t="n">
        <f aca="false">IF(AND(D156="Y",ISNUMBER(C156)),C156*Rates!$B$22,0)</f>
        <v>0</v>
      </c>
      <c r="K156" s="12" t="n">
        <f aca="false">IF(AND(ISNUMBER(C156),E156="Buyer pays in another currency (4%)"),C156*Rates!$B$23,IF(AND(ISNUMBER(C156),E156="Other conversion (3%)"),C156*Rates!$B$24,0))</f>
        <v>0</v>
      </c>
      <c r="L156" s="12" t="n">
        <f aca="false">H156+I156+J156+K156</f>
        <v>0</v>
      </c>
      <c r="M156" s="12" t="n">
        <f aca="false">IF(ISNUMBER(C156),C156-L156,0)</f>
        <v>0</v>
      </c>
      <c r="N156" s="13" t="str">
        <f aca="false">IF(AND(ISNUMBER(C156),C156&gt;0),L156/C156,"")</f>
        <v/>
      </c>
      <c r="O156" s="12" t="n">
        <f aca="false">IF(F156="Y",L156+IF(G156="Standard dispute",Rates!$B$25,IF(G156="High-volume dispute",Rates!$B$26,IF(G156="Card chargeback",Rates!$B$27,0))),0)</f>
        <v>0</v>
      </c>
    </row>
    <row r="157" customFormat="false" ht="15" hidden="false" customHeight="false" outlineLevel="0" collapsed="false">
      <c r="A157" s="10"/>
      <c r="B157" s="10"/>
      <c r="C157" s="11"/>
      <c r="D157" s="10"/>
      <c r="E157" s="10"/>
      <c r="F157" s="10"/>
      <c r="G157" s="10"/>
      <c r="H157" s="12" t="n">
        <f aca="false">IF(OR(B157="",NOT(ISNUMBER(C157))),0,IF(ISNUMBER(INDEX(Rates!$D$5:$D$19,MATCH(B157,Rates!$A$5:$A$19,0))),MIN(C157*INDEX(Rates!$B$5:$B$19,MATCH(B157,Rates!$A$5:$A$19,0)),INDEX(Rates!$D$5:$D$19,MATCH(B157,Rates!$A$5:$A$19,0))),C157*INDEX(Rates!$B$5:$B$19,MATCH(B157,Rates!$A$5:$A$19,0))))</f>
        <v>0</v>
      </c>
      <c r="I157" s="12" t="n">
        <f aca="false">IF(OR(B157="",NOT(ISNUMBER(C157)),C157=0),0,INDEX(Rates!$C$5:$C$19,MATCH(B157,Rates!$A$5:$A$19,0)))</f>
        <v>0</v>
      </c>
      <c r="J157" s="12" t="n">
        <f aca="false">IF(AND(D157="Y",ISNUMBER(C157)),C157*Rates!$B$22,0)</f>
        <v>0</v>
      </c>
      <c r="K157" s="12" t="n">
        <f aca="false">IF(AND(ISNUMBER(C157),E157="Buyer pays in another currency (4%)"),C157*Rates!$B$23,IF(AND(ISNUMBER(C157),E157="Other conversion (3%)"),C157*Rates!$B$24,0))</f>
        <v>0</v>
      </c>
      <c r="L157" s="12" t="n">
        <f aca="false">H157+I157+J157+K157</f>
        <v>0</v>
      </c>
      <c r="M157" s="12" t="n">
        <f aca="false">IF(ISNUMBER(C157),C157-L157,0)</f>
        <v>0</v>
      </c>
      <c r="N157" s="13" t="str">
        <f aca="false">IF(AND(ISNUMBER(C157),C157&gt;0),L157/C157,"")</f>
        <v/>
      </c>
      <c r="O157" s="12" t="n">
        <f aca="false">IF(F157="Y",L157+IF(G157="Standard dispute",Rates!$B$25,IF(G157="High-volume dispute",Rates!$B$26,IF(G157="Card chargeback",Rates!$B$27,0))),0)</f>
        <v>0</v>
      </c>
    </row>
    <row r="158" customFormat="false" ht="15" hidden="false" customHeight="false" outlineLevel="0" collapsed="false">
      <c r="A158" s="10"/>
      <c r="B158" s="10"/>
      <c r="C158" s="11"/>
      <c r="D158" s="10"/>
      <c r="E158" s="10"/>
      <c r="F158" s="10"/>
      <c r="G158" s="10"/>
      <c r="H158" s="12" t="n">
        <f aca="false">IF(OR(B158="",NOT(ISNUMBER(C158))),0,IF(ISNUMBER(INDEX(Rates!$D$5:$D$19,MATCH(B158,Rates!$A$5:$A$19,0))),MIN(C158*INDEX(Rates!$B$5:$B$19,MATCH(B158,Rates!$A$5:$A$19,0)),INDEX(Rates!$D$5:$D$19,MATCH(B158,Rates!$A$5:$A$19,0))),C158*INDEX(Rates!$B$5:$B$19,MATCH(B158,Rates!$A$5:$A$19,0))))</f>
        <v>0</v>
      </c>
      <c r="I158" s="12" t="n">
        <f aca="false">IF(OR(B158="",NOT(ISNUMBER(C158)),C158=0),0,INDEX(Rates!$C$5:$C$19,MATCH(B158,Rates!$A$5:$A$19,0)))</f>
        <v>0</v>
      </c>
      <c r="J158" s="12" t="n">
        <f aca="false">IF(AND(D158="Y",ISNUMBER(C158)),C158*Rates!$B$22,0)</f>
        <v>0</v>
      </c>
      <c r="K158" s="12" t="n">
        <f aca="false">IF(AND(ISNUMBER(C158),E158="Buyer pays in another currency (4%)"),C158*Rates!$B$23,IF(AND(ISNUMBER(C158),E158="Other conversion (3%)"),C158*Rates!$B$24,0))</f>
        <v>0</v>
      </c>
      <c r="L158" s="12" t="n">
        <f aca="false">H158+I158+J158+K158</f>
        <v>0</v>
      </c>
      <c r="M158" s="12" t="n">
        <f aca="false">IF(ISNUMBER(C158),C158-L158,0)</f>
        <v>0</v>
      </c>
      <c r="N158" s="13" t="str">
        <f aca="false">IF(AND(ISNUMBER(C158),C158&gt;0),L158/C158,"")</f>
        <v/>
      </c>
      <c r="O158" s="12" t="n">
        <f aca="false">IF(F158="Y",L158+IF(G158="Standard dispute",Rates!$B$25,IF(G158="High-volume dispute",Rates!$B$26,IF(G158="Card chargeback",Rates!$B$27,0))),0)</f>
        <v>0</v>
      </c>
    </row>
    <row r="159" customFormat="false" ht="15" hidden="false" customHeight="false" outlineLevel="0" collapsed="false">
      <c r="A159" s="10"/>
      <c r="B159" s="10"/>
      <c r="C159" s="11"/>
      <c r="D159" s="10"/>
      <c r="E159" s="10"/>
      <c r="F159" s="10"/>
      <c r="G159" s="10"/>
      <c r="H159" s="12" t="n">
        <f aca="false">IF(OR(B159="",NOT(ISNUMBER(C159))),0,IF(ISNUMBER(INDEX(Rates!$D$5:$D$19,MATCH(B159,Rates!$A$5:$A$19,0))),MIN(C159*INDEX(Rates!$B$5:$B$19,MATCH(B159,Rates!$A$5:$A$19,0)),INDEX(Rates!$D$5:$D$19,MATCH(B159,Rates!$A$5:$A$19,0))),C159*INDEX(Rates!$B$5:$B$19,MATCH(B159,Rates!$A$5:$A$19,0))))</f>
        <v>0</v>
      </c>
      <c r="I159" s="12" t="n">
        <f aca="false">IF(OR(B159="",NOT(ISNUMBER(C159)),C159=0),0,INDEX(Rates!$C$5:$C$19,MATCH(B159,Rates!$A$5:$A$19,0)))</f>
        <v>0</v>
      </c>
      <c r="J159" s="12" t="n">
        <f aca="false">IF(AND(D159="Y",ISNUMBER(C159)),C159*Rates!$B$22,0)</f>
        <v>0</v>
      </c>
      <c r="K159" s="12" t="n">
        <f aca="false">IF(AND(ISNUMBER(C159),E159="Buyer pays in another currency (4%)"),C159*Rates!$B$23,IF(AND(ISNUMBER(C159),E159="Other conversion (3%)"),C159*Rates!$B$24,0))</f>
        <v>0</v>
      </c>
      <c r="L159" s="12" t="n">
        <f aca="false">H159+I159+J159+K159</f>
        <v>0</v>
      </c>
      <c r="M159" s="12" t="n">
        <f aca="false">IF(ISNUMBER(C159),C159-L159,0)</f>
        <v>0</v>
      </c>
      <c r="N159" s="13" t="str">
        <f aca="false">IF(AND(ISNUMBER(C159),C159&gt;0),L159/C159,"")</f>
        <v/>
      </c>
      <c r="O159" s="12" t="n">
        <f aca="false">IF(F159="Y",L159+IF(G159="Standard dispute",Rates!$B$25,IF(G159="High-volume dispute",Rates!$B$26,IF(G159="Card chargeback",Rates!$B$27,0))),0)</f>
        <v>0</v>
      </c>
    </row>
    <row r="160" customFormat="false" ht="15" hidden="false" customHeight="false" outlineLevel="0" collapsed="false">
      <c r="A160" s="10"/>
      <c r="B160" s="10"/>
      <c r="C160" s="11"/>
      <c r="D160" s="10"/>
      <c r="E160" s="10"/>
      <c r="F160" s="10"/>
      <c r="G160" s="10"/>
      <c r="H160" s="12" t="n">
        <f aca="false">IF(OR(B160="",NOT(ISNUMBER(C160))),0,IF(ISNUMBER(INDEX(Rates!$D$5:$D$19,MATCH(B160,Rates!$A$5:$A$19,0))),MIN(C160*INDEX(Rates!$B$5:$B$19,MATCH(B160,Rates!$A$5:$A$19,0)),INDEX(Rates!$D$5:$D$19,MATCH(B160,Rates!$A$5:$A$19,0))),C160*INDEX(Rates!$B$5:$B$19,MATCH(B160,Rates!$A$5:$A$19,0))))</f>
        <v>0</v>
      </c>
      <c r="I160" s="12" t="n">
        <f aca="false">IF(OR(B160="",NOT(ISNUMBER(C160)),C160=0),0,INDEX(Rates!$C$5:$C$19,MATCH(B160,Rates!$A$5:$A$19,0)))</f>
        <v>0</v>
      </c>
      <c r="J160" s="12" t="n">
        <f aca="false">IF(AND(D160="Y",ISNUMBER(C160)),C160*Rates!$B$22,0)</f>
        <v>0</v>
      </c>
      <c r="K160" s="12" t="n">
        <f aca="false">IF(AND(ISNUMBER(C160),E160="Buyer pays in another currency (4%)"),C160*Rates!$B$23,IF(AND(ISNUMBER(C160),E160="Other conversion (3%)"),C160*Rates!$B$24,0))</f>
        <v>0</v>
      </c>
      <c r="L160" s="12" t="n">
        <f aca="false">H160+I160+J160+K160</f>
        <v>0</v>
      </c>
      <c r="M160" s="12" t="n">
        <f aca="false">IF(ISNUMBER(C160),C160-L160,0)</f>
        <v>0</v>
      </c>
      <c r="N160" s="13" t="str">
        <f aca="false">IF(AND(ISNUMBER(C160),C160&gt;0),L160/C160,"")</f>
        <v/>
      </c>
      <c r="O160" s="12" t="n">
        <f aca="false">IF(F160="Y",L160+IF(G160="Standard dispute",Rates!$B$25,IF(G160="High-volume dispute",Rates!$B$26,IF(G160="Card chargeback",Rates!$B$27,0))),0)</f>
        <v>0</v>
      </c>
    </row>
    <row r="161" customFormat="false" ht="15" hidden="false" customHeight="false" outlineLevel="0" collapsed="false">
      <c r="A161" s="10"/>
      <c r="B161" s="10"/>
      <c r="C161" s="11"/>
      <c r="D161" s="10"/>
      <c r="E161" s="10"/>
      <c r="F161" s="10"/>
      <c r="G161" s="10"/>
      <c r="H161" s="12" t="n">
        <f aca="false">IF(OR(B161="",NOT(ISNUMBER(C161))),0,IF(ISNUMBER(INDEX(Rates!$D$5:$D$19,MATCH(B161,Rates!$A$5:$A$19,0))),MIN(C161*INDEX(Rates!$B$5:$B$19,MATCH(B161,Rates!$A$5:$A$19,0)),INDEX(Rates!$D$5:$D$19,MATCH(B161,Rates!$A$5:$A$19,0))),C161*INDEX(Rates!$B$5:$B$19,MATCH(B161,Rates!$A$5:$A$19,0))))</f>
        <v>0</v>
      </c>
      <c r="I161" s="12" t="n">
        <f aca="false">IF(OR(B161="",NOT(ISNUMBER(C161)),C161=0),0,INDEX(Rates!$C$5:$C$19,MATCH(B161,Rates!$A$5:$A$19,0)))</f>
        <v>0</v>
      </c>
      <c r="J161" s="12" t="n">
        <f aca="false">IF(AND(D161="Y",ISNUMBER(C161)),C161*Rates!$B$22,0)</f>
        <v>0</v>
      </c>
      <c r="K161" s="12" t="n">
        <f aca="false">IF(AND(ISNUMBER(C161),E161="Buyer pays in another currency (4%)"),C161*Rates!$B$23,IF(AND(ISNUMBER(C161),E161="Other conversion (3%)"),C161*Rates!$B$24,0))</f>
        <v>0</v>
      </c>
      <c r="L161" s="12" t="n">
        <f aca="false">H161+I161+J161+K161</f>
        <v>0</v>
      </c>
      <c r="M161" s="12" t="n">
        <f aca="false">IF(ISNUMBER(C161),C161-L161,0)</f>
        <v>0</v>
      </c>
      <c r="N161" s="13" t="str">
        <f aca="false">IF(AND(ISNUMBER(C161),C161&gt;0),L161/C161,"")</f>
        <v/>
      </c>
      <c r="O161" s="12" t="n">
        <f aca="false">IF(F161="Y",L161+IF(G161="Standard dispute",Rates!$B$25,IF(G161="High-volume dispute",Rates!$B$26,IF(G161="Card chargeback",Rates!$B$27,0))),0)</f>
        <v>0</v>
      </c>
    </row>
    <row r="162" customFormat="false" ht="15" hidden="false" customHeight="false" outlineLevel="0" collapsed="false">
      <c r="A162" s="10"/>
      <c r="B162" s="10"/>
      <c r="C162" s="11"/>
      <c r="D162" s="10"/>
      <c r="E162" s="10"/>
      <c r="F162" s="10"/>
      <c r="G162" s="10"/>
      <c r="H162" s="12" t="n">
        <f aca="false">IF(OR(B162="",NOT(ISNUMBER(C162))),0,IF(ISNUMBER(INDEX(Rates!$D$5:$D$19,MATCH(B162,Rates!$A$5:$A$19,0))),MIN(C162*INDEX(Rates!$B$5:$B$19,MATCH(B162,Rates!$A$5:$A$19,0)),INDEX(Rates!$D$5:$D$19,MATCH(B162,Rates!$A$5:$A$19,0))),C162*INDEX(Rates!$B$5:$B$19,MATCH(B162,Rates!$A$5:$A$19,0))))</f>
        <v>0</v>
      </c>
      <c r="I162" s="12" t="n">
        <f aca="false">IF(OR(B162="",NOT(ISNUMBER(C162)),C162=0),0,INDEX(Rates!$C$5:$C$19,MATCH(B162,Rates!$A$5:$A$19,0)))</f>
        <v>0</v>
      </c>
      <c r="J162" s="12" t="n">
        <f aca="false">IF(AND(D162="Y",ISNUMBER(C162)),C162*Rates!$B$22,0)</f>
        <v>0</v>
      </c>
      <c r="K162" s="12" t="n">
        <f aca="false">IF(AND(ISNUMBER(C162),E162="Buyer pays in another currency (4%)"),C162*Rates!$B$23,IF(AND(ISNUMBER(C162),E162="Other conversion (3%)"),C162*Rates!$B$24,0))</f>
        <v>0</v>
      </c>
      <c r="L162" s="12" t="n">
        <f aca="false">H162+I162+J162+K162</f>
        <v>0</v>
      </c>
      <c r="M162" s="12" t="n">
        <f aca="false">IF(ISNUMBER(C162),C162-L162,0)</f>
        <v>0</v>
      </c>
      <c r="N162" s="13" t="str">
        <f aca="false">IF(AND(ISNUMBER(C162),C162&gt;0),L162/C162,"")</f>
        <v/>
      </c>
      <c r="O162" s="12" t="n">
        <f aca="false">IF(F162="Y",L162+IF(G162="Standard dispute",Rates!$B$25,IF(G162="High-volume dispute",Rates!$B$26,IF(G162="Card chargeback",Rates!$B$27,0))),0)</f>
        <v>0</v>
      </c>
    </row>
    <row r="163" customFormat="false" ht="15" hidden="false" customHeight="false" outlineLevel="0" collapsed="false">
      <c r="A163" s="10"/>
      <c r="B163" s="10"/>
      <c r="C163" s="11"/>
      <c r="D163" s="10"/>
      <c r="E163" s="10"/>
      <c r="F163" s="10"/>
      <c r="G163" s="10"/>
      <c r="H163" s="12" t="n">
        <f aca="false">IF(OR(B163="",NOT(ISNUMBER(C163))),0,IF(ISNUMBER(INDEX(Rates!$D$5:$D$19,MATCH(B163,Rates!$A$5:$A$19,0))),MIN(C163*INDEX(Rates!$B$5:$B$19,MATCH(B163,Rates!$A$5:$A$19,0)),INDEX(Rates!$D$5:$D$19,MATCH(B163,Rates!$A$5:$A$19,0))),C163*INDEX(Rates!$B$5:$B$19,MATCH(B163,Rates!$A$5:$A$19,0))))</f>
        <v>0</v>
      </c>
      <c r="I163" s="12" t="n">
        <f aca="false">IF(OR(B163="",NOT(ISNUMBER(C163)),C163=0),0,INDEX(Rates!$C$5:$C$19,MATCH(B163,Rates!$A$5:$A$19,0)))</f>
        <v>0</v>
      </c>
      <c r="J163" s="12" t="n">
        <f aca="false">IF(AND(D163="Y",ISNUMBER(C163)),C163*Rates!$B$22,0)</f>
        <v>0</v>
      </c>
      <c r="K163" s="12" t="n">
        <f aca="false">IF(AND(ISNUMBER(C163),E163="Buyer pays in another currency (4%)"),C163*Rates!$B$23,IF(AND(ISNUMBER(C163),E163="Other conversion (3%)"),C163*Rates!$B$24,0))</f>
        <v>0</v>
      </c>
      <c r="L163" s="12" t="n">
        <f aca="false">H163+I163+J163+K163</f>
        <v>0</v>
      </c>
      <c r="M163" s="12" t="n">
        <f aca="false">IF(ISNUMBER(C163),C163-L163,0)</f>
        <v>0</v>
      </c>
      <c r="N163" s="13" t="str">
        <f aca="false">IF(AND(ISNUMBER(C163),C163&gt;0),L163/C163,"")</f>
        <v/>
      </c>
      <c r="O163" s="12" t="n">
        <f aca="false">IF(F163="Y",L163+IF(G163="Standard dispute",Rates!$B$25,IF(G163="High-volume dispute",Rates!$B$26,IF(G163="Card chargeback",Rates!$B$27,0))),0)</f>
        <v>0</v>
      </c>
    </row>
    <row r="164" customFormat="false" ht="15" hidden="false" customHeight="false" outlineLevel="0" collapsed="false">
      <c r="A164" s="10"/>
      <c r="B164" s="10"/>
      <c r="C164" s="11"/>
      <c r="D164" s="10"/>
      <c r="E164" s="10"/>
      <c r="F164" s="10"/>
      <c r="G164" s="10"/>
      <c r="H164" s="12" t="n">
        <f aca="false">IF(OR(B164="",NOT(ISNUMBER(C164))),0,IF(ISNUMBER(INDEX(Rates!$D$5:$D$19,MATCH(B164,Rates!$A$5:$A$19,0))),MIN(C164*INDEX(Rates!$B$5:$B$19,MATCH(B164,Rates!$A$5:$A$19,0)),INDEX(Rates!$D$5:$D$19,MATCH(B164,Rates!$A$5:$A$19,0))),C164*INDEX(Rates!$B$5:$B$19,MATCH(B164,Rates!$A$5:$A$19,0))))</f>
        <v>0</v>
      </c>
      <c r="I164" s="12" t="n">
        <f aca="false">IF(OR(B164="",NOT(ISNUMBER(C164)),C164=0),0,INDEX(Rates!$C$5:$C$19,MATCH(B164,Rates!$A$5:$A$19,0)))</f>
        <v>0</v>
      </c>
      <c r="J164" s="12" t="n">
        <f aca="false">IF(AND(D164="Y",ISNUMBER(C164)),C164*Rates!$B$22,0)</f>
        <v>0</v>
      </c>
      <c r="K164" s="12" t="n">
        <f aca="false">IF(AND(ISNUMBER(C164),E164="Buyer pays in another currency (4%)"),C164*Rates!$B$23,IF(AND(ISNUMBER(C164),E164="Other conversion (3%)"),C164*Rates!$B$24,0))</f>
        <v>0</v>
      </c>
      <c r="L164" s="12" t="n">
        <f aca="false">H164+I164+J164+K164</f>
        <v>0</v>
      </c>
      <c r="M164" s="12" t="n">
        <f aca="false">IF(ISNUMBER(C164),C164-L164,0)</f>
        <v>0</v>
      </c>
      <c r="N164" s="13" t="str">
        <f aca="false">IF(AND(ISNUMBER(C164),C164&gt;0),L164/C164,"")</f>
        <v/>
      </c>
      <c r="O164" s="12" t="n">
        <f aca="false">IF(F164="Y",L164+IF(G164="Standard dispute",Rates!$B$25,IF(G164="High-volume dispute",Rates!$B$26,IF(G164="Card chargeback",Rates!$B$27,0))),0)</f>
        <v>0</v>
      </c>
    </row>
    <row r="165" customFormat="false" ht="15" hidden="false" customHeight="false" outlineLevel="0" collapsed="false">
      <c r="A165" s="10"/>
      <c r="B165" s="10"/>
      <c r="C165" s="11"/>
      <c r="D165" s="10"/>
      <c r="E165" s="10"/>
      <c r="F165" s="10"/>
      <c r="G165" s="10"/>
      <c r="H165" s="12" t="n">
        <f aca="false">IF(OR(B165="",NOT(ISNUMBER(C165))),0,IF(ISNUMBER(INDEX(Rates!$D$5:$D$19,MATCH(B165,Rates!$A$5:$A$19,0))),MIN(C165*INDEX(Rates!$B$5:$B$19,MATCH(B165,Rates!$A$5:$A$19,0)),INDEX(Rates!$D$5:$D$19,MATCH(B165,Rates!$A$5:$A$19,0))),C165*INDEX(Rates!$B$5:$B$19,MATCH(B165,Rates!$A$5:$A$19,0))))</f>
        <v>0</v>
      </c>
      <c r="I165" s="12" t="n">
        <f aca="false">IF(OR(B165="",NOT(ISNUMBER(C165)),C165=0),0,INDEX(Rates!$C$5:$C$19,MATCH(B165,Rates!$A$5:$A$19,0)))</f>
        <v>0</v>
      </c>
      <c r="J165" s="12" t="n">
        <f aca="false">IF(AND(D165="Y",ISNUMBER(C165)),C165*Rates!$B$22,0)</f>
        <v>0</v>
      </c>
      <c r="K165" s="12" t="n">
        <f aca="false">IF(AND(ISNUMBER(C165),E165="Buyer pays in another currency (4%)"),C165*Rates!$B$23,IF(AND(ISNUMBER(C165),E165="Other conversion (3%)"),C165*Rates!$B$24,0))</f>
        <v>0</v>
      </c>
      <c r="L165" s="12" t="n">
        <f aca="false">H165+I165+J165+K165</f>
        <v>0</v>
      </c>
      <c r="M165" s="12" t="n">
        <f aca="false">IF(ISNUMBER(C165),C165-L165,0)</f>
        <v>0</v>
      </c>
      <c r="N165" s="13" t="str">
        <f aca="false">IF(AND(ISNUMBER(C165),C165&gt;0),L165/C165,"")</f>
        <v/>
      </c>
      <c r="O165" s="12" t="n">
        <f aca="false">IF(F165="Y",L165+IF(G165="Standard dispute",Rates!$B$25,IF(G165="High-volume dispute",Rates!$B$26,IF(G165="Card chargeback",Rates!$B$27,0))),0)</f>
        <v>0</v>
      </c>
    </row>
    <row r="166" customFormat="false" ht="15" hidden="false" customHeight="false" outlineLevel="0" collapsed="false">
      <c r="A166" s="10"/>
      <c r="B166" s="10"/>
      <c r="C166" s="11"/>
      <c r="D166" s="10"/>
      <c r="E166" s="10"/>
      <c r="F166" s="10"/>
      <c r="G166" s="10"/>
      <c r="H166" s="12" t="n">
        <f aca="false">IF(OR(B166="",NOT(ISNUMBER(C166))),0,IF(ISNUMBER(INDEX(Rates!$D$5:$D$19,MATCH(B166,Rates!$A$5:$A$19,0))),MIN(C166*INDEX(Rates!$B$5:$B$19,MATCH(B166,Rates!$A$5:$A$19,0)),INDEX(Rates!$D$5:$D$19,MATCH(B166,Rates!$A$5:$A$19,0))),C166*INDEX(Rates!$B$5:$B$19,MATCH(B166,Rates!$A$5:$A$19,0))))</f>
        <v>0</v>
      </c>
      <c r="I166" s="12" t="n">
        <f aca="false">IF(OR(B166="",NOT(ISNUMBER(C166)),C166=0),0,INDEX(Rates!$C$5:$C$19,MATCH(B166,Rates!$A$5:$A$19,0)))</f>
        <v>0</v>
      </c>
      <c r="J166" s="12" t="n">
        <f aca="false">IF(AND(D166="Y",ISNUMBER(C166)),C166*Rates!$B$22,0)</f>
        <v>0</v>
      </c>
      <c r="K166" s="12" t="n">
        <f aca="false">IF(AND(ISNUMBER(C166),E166="Buyer pays in another currency (4%)"),C166*Rates!$B$23,IF(AND(ISNUMBER(C166),E166="Other conversion (3%)"),C166*Rates!$B$24,0))</f>
        <v>0</v>
      </c>
      <c r="L166" s="12" t="n">
        <f aca="false">H166+I166+J166+K166</f>
        <v>0</v>
      </c>
      <c r="M166" s="12" t="n">
        <f aca="false">IF(ISNUMBER(C166),C166-L166,0)</f>
        <v>0</v>
      </c>
      <c r="N166" s="13" t="str">
        <f aca="false">IF(AND(ISNUMBER(C166),C166&gt;0),L166/C166,"")</f>
        <v/>
      </c>
      <c r="O166" s="12" t="n">
        <f aca="false">IF(F166="Y",L166+IF(G166="Standard dispute",Rates!$B$25,IF(G166="High-volume dispute",Rates!$B$26,IF(G166="Card chargeback",Rates!$B$27,0))),0)</f>
        <v>0</v>
      </c>
    </row>
    <row r="167" customFormat="false" ht="15" hidden="false" customHeight="false" outlineLevel="0" collapsed="false">
      <c r="A167" s="10"/>
      <c r="B167" s="10"/>
      <c r="C167" s="11"/>
      <c r="D167" s="10"/>
      <c r="E167" s="10"/>
      <c r="F167" s="10"/>
      <c r="G167" s="10"/>
      <c r="H167" s="12" t="n">
        <f aca="false">IF(OR(B167="",NOT(ISNUMBER(C167))),0,IF(ISNUMBER(INDEX(Rates!$D$5:$D$19,MATCH(B167,Rates!$A$5:$A$19,0))),MIN(C167*INDEX(Rates!$B$5:$B$19,MATCH(B167,Rates!$A$5:$A$19,0)),INDEX(Rates!$D$5:$D$19,MATCH(B167,Rates!$A$5:$A$19,0))),C167*INDEX(Rates!$B$5:$B$19,MATCH(B167,Rates!$A$5:$A$19,0))))</f>
        <v>0</v>
      </c>
      <c r="I167" s="12" t="n">
        <f aca="false">IF(OR(B167="",NOT(ISNUMBER(C167)),C167=0),0,INDEX(Rates!$C$5:$C$19,MATCH(B167,Rates!$A$5:$A$19,0)))</f>
        <v>0</v>
      </c>
      <c r="J167" s="12" t="n">
        <f aca="false">IF(AND(D167="Y",ISNUMBER(C167)),C167*Rates!$B$22,0)</f>
        <v>0</v>
      </c>
      <c r="K167" s="12" t="n">
        <f aca="false">IF(AND(ISNUMBER(C167),E167="Buyer pays in another currency (4%)"),C167*Rates!$B$23,IF(AND(ISNUMBER(C167),E167="Other conversion (3%)"),C167*Rates!$B$24,0))</f>
        <v>0</v>
      </c>
      <c r="L167" s="12" t="n">
        <f aca="false">H167+I167+J167+K167</f>
        <v>0</v>
      </c>
      <c r="M167" s="12" t="n">
        <f aca="false">IF(ISNUMBER(C167),C167-L167,0)</f>
        <v>0</v>
      </c>
      <c r="N167" s="13" t="str">
        <f aca="false">IF(AND(ISNUMBER(C167),C167&gt;0),L167/C167,"")</f>
        <v/>
      </c>
      <c r="O167" s="12" t="n">
        <f aca="false">IF(F167="Y",L167+IF(G167="Standard dispute",Rates!$B$25,IF(G167="High-volume dispute",Rates!$B$26,IF(G167="Card chargeback",Rates!$B$27,0))),0)</f>
        <v>0</v>
      </c>
    </row>
    <row r="168" customFormat="false" ht="15" hidden="false" customHeight="false" outlineLevel="0" collapsed="false">
      <c r="A168" s="10"/>
      <c r="B168" s="10"/>
      <c r="C168" s="11"/>
      <c r="D168" s="10"/>
      <c r="E168" s="10"/>
      <c r="F168" s="10"/>
      <c r="G168" s="10"/>
      <c r="H168" s="12" t="n">
        <f aca="false">IF(OR(B168="",NOT(ISNUMBER(C168))),0,IF(ISNUMBER(INDEX(Rates!$D$5:$D$19,MATCH(B168,Rates!$A$5:$A$19,0))),MIN(C168*INDEX(Rates!$B$5:$B$19,MATCH(B168,Rates!$A$5:$A$19,0)),INDEX(Rates!$D$5:$D$19,MATCH(B168,Rates!$A$5:$A$19,0))),C168*INDEX(Rates!$B$5:$B$19,MATCH(B168,Rates!$A$5:$A$19,0))))</f>
        <v>0</v>
      </c>
      <c r="I168" s="12" t="n">
        <f aca="false">IF(OR(B168="",NOT(ISNUMBER(C168)),C168=0),0,INDEX(Rates!$C$5:$C$19,MATCH(B168,Rates!$A$5:$A$19,0)))</f>
        <v>0</v>
      </c>
      <c r="J168" s="12" t="n">
        <f aca="false">IF(AND(D168="Y",ISNUMBER(C168)),C168*Rates!$B$22,0)</f>
        <v>0</v>
      </c>
      <c r="K168" s="12" t="n">
        <f aca="false">IF(AND(ISNUMBER(C168),E168="Buyer pays in another currency (4%)"),C168*Rates!$B$23,IF(AND(ISNUMBER(C168),E168="Other conversion (3%)"),C168*Rates!$B$24,0))</f>
        <v>0</v>
      </c>
      <c r="L168" s="12" t="n">
        <f aca="false">H168+I168+J168+K168</f>
        <v>0</v>
      </c>
      <c r="M168" s="12" t="n">
        <f aca="false">IF(ISNUMBER(C168),C168-L168,0)</f>
        <v>0</v>
      </c>
      <c r="N168" s="13" t="str">
        <f aca="false">IF(AND(ISNUMBER(C168),C168&gt;0),L168/C168,"")</f>
        <v/>
      </c>
      <c r="O168" s="12" t="n">
        <f aca="false">IF(F168="Y",L168+IF(G168="Standard dispute",Rates!$B$25,IF(G168="High-volume dispute",Rates!$B$26,IF(G168="Card chargeback",Rates!$B$27,0))),0)</f>
        <v>0</v>
      </c>
    </row>
    <row r="169" customFormat="false" ht="15" hidden="false" customHeight="false" outlineLevel="0" collapsed="false">
      <c r="A169" s="10"/>
      <c r="B169" s="10"/>
      <c r="C169" s="11"/>
      <c r="D169" s="10"/>
      <c r="E169" s="10"/>
      <c r="F169" s="10"/>
      <c r="G169" s="10"/>
      <c r="H169" s="12" t="n">
        <f aca="false">IF(OR(B169="",NOT(ISNUMBER(C169))),0,IF(ISNUMBER(INDEX(Rates!$D$5:$D$19,MATCH(B169,Rates!$A$5:$A$19,0))),MIN(C169*INDEX(Rates!$B$5:$B$19,MATCH(B169,Rates!$A$5:$A$19,0)),INDEX(Rates!$D$5:$D$19,MATCH(B169,Rates!$A$5:$A$19,0))),C169*INDEX(Rates!$B$5:$B$19,MATCH(B169,Rates!$A$5:$A$19,0))))</f>
        <v>0</v>
      </c>
      <c r="I169" s="12" t="n">
        <f aca="false">IF(OR(B169="",NOT(ISNUMBER(C169)),C169=0),0,INDEX(Rates!$C$5:$C$19,MATCH(B169,Rates!$A$5:$A$19,0)))</f>
        <v>0</v>
      </c>
      <c r="J169" s="12" t="n">
        <f aca="false">IF(AND(D169="Y",ISNUMBER(C169)),C169*Rates!$B$22,0)</f>
        <v>0</v>
      </c>
      <c r="K169" s="12" t="n">
        <f aca="false">IF(AND(ISNUMBER(C169),E169="Buyer pays in another currency (4%)"),C169*Rates!$B$23,IF(AND(ISNUMBER(C169),E169="Other conversion (3%)"),C169*Rates!$B$24,0))</f>
        <v>0</v>
      </c>
      <c r="L169" s="12" t="n">
        <f aca="false">H169+I169+J169+K169</f>
        <v>0</v>
      </c>
      <c r="M169" s="12" t="n">
        <f aca="false">IF(ISNUMBER(C169),C169-L169,0)</f>
        <v>0</v>
      </c>
      <c r="N169" s="13" t="str">
        <f aca="false">IF(AND(ISNUMBER(C169),C169&gt;0),L169/C169,"")</f>
        <v/>
      </c>
      <c r="O169" s="12" t="n">
        <f aca="false">IF(F169="Y",L169+IF(G169="Standard dispute",Rates!$B$25,IF(G169="High-volume dispute",Rates!$B$26,IF(G169="Card chargeback",Rates!$B$27,0))),0)</f>
        <v>0</v>
      </c>
    </row>
    <row r="170" customFormat="false" ht="15" hidden="false" customHeight="false" outlineLevel="0" collapsed="false">
      <c r="A170" s="10"/>
      <c r="B170" s="10"/>
      <c r="C170" s="11"/>
      <c r="D170" s="10"/>
      <c r="E170" s="10"/>
      <c r="F170" s="10"/>
      <c r="G170" s="10"/>
      <c r="H170" s="12" t="n">
        <f aca="false">IF(OR(B170="",NOT(ISNUMBER(C170))),0,IF(ISNUMBER(INDEX(Rates!$D$5:$D$19,MATCH(B170,Rates!$A$5:$A$19,0))),MIN(C170*INDEX(Rates!$B$5:$B$19,MATCH(B170,Rates!$A$5:$A$19,0)),INDEX(Rates!$D$5:$D$19,MATCH(B170,Rates!$A$5:$A$19,0))),C170*INDEX(Rates!$B$5:$B$19,MATCH(B170,Rates!$A$5:$A$19,0))))</f>
        <v>0</v>
      </c>
      <c r="I170" s="12" t="n">
        <f aca="false">IF(OR(B170="",NOT(ISNUMBER(C170)),C170=0),0,INDEX(Rates!$C$5:$C$19,MATCH(B170,Rates!$A$5:$A$19,0)))</f>
        <v>0</v>
      </c>
      <c r="J170" s="12" t="n">
        <f aca="false">IF(AND(D170="Y",ISNUMBER(C170)),C170*Rates!$B$22,0)</f>
        <v>0</v>
      </c>
      <c r="K170" s="12" t="n">
        <f aca="false">IF(AND(ISNUMBER(C170),E170="Buyer pays in another currency (4%)"),C170*Rates!$B$23,IF(AND(ISNUMBER(C170),E170="Other conversion (3%)"),C170*Rates!$B$24,0))</f>
        <v>0</v>
      </c>
      <c r="L170" s="12" t="n">
        <f aca="false">H170+I170+J170+K170</f>
        <v>0</v>
      </c>
      <c r="M170" s="12" t="n">
        <f aca="false">IF(ISNUMBER(C170),C170-L170,0)</f>
        <v>0</v>
      </c>
      <c r="N170" s="13" t="str">
        <f aca="false">IF(AND(ISNUMBER(C170),C170&gt;0),L170/C170,"")</f>
        <v/>
      </c>
      <c r="O170" s="12" t="n">
        <f aca="false">IF(F170="Y",L170+IF(G170="Standard dispute",Rates!$B$25,IF(G170="High-volume dispute",Rates!$B$26,IF(G170="Card chargeback",Rates!$B$27,0))),0)</f>
        <v>0</v>
      </c>
    </row>
    <row r="171" customFormat="false" ht="15" hidden="false" customHeight="false" outlineLevel="0" collapsed="false">
      <c r="A171" s="10"/>
      <c r="B171" s="10"/>
      <c r="C171" s="11"/>
      <c r="D171" s="10"/>
      <c r="E171" s="10"/>
      <c r="F171" s="10"/>
      <c r="G171" s="10"/>
      <c r="H171" s="12" t="n">
        <f aca="false">IF(OR(B171="",NOT(ISNUMBER(C171))),0,IF(ISNUMBER(INDEX(Rates!$D$5:$D$19,MATCH(B171,Rates!$A$5:$A$19,0))),MIN(C171*INDEX(Rates!$B$5:$B$19,MATCH(B171,Rates!$A$5:$A$19,0)),INDEX(Rates!$D$5:$D$19,MATCH(B171,Rates!$A$5:$A$19,0))),C171*INDEX(Rates!$B$5:$B$19,MATCH(B171,Rates!$A$5:$A$19,0))))</f>
        <v>0</v>
      </c>
      <c r="I171" s="12" t="n">
        <f aca="false">IF(OR(B171="",NOT(ISNUMBER(C171)),C171=0),0,INDEX(Rates!$C$5:$C$19,MATCH(B171,Rates!$A$5:$A$19,0)))</f>
        <v>0</v>
      </c>
      <c r="J171" s="12" t="n">
        <f aca="false">IF(AND(D171="Y",ISNUMBER(C171)),C171*Rates!$B$22,0)</f>
        <v>0</v>
      </c>
      <c r="K171" s="12" t="n">
        <f aca="false">IF(AND(ISNUMBER(C171),E171="Buyer pays in another currency (4%)"),C171*Rates!$B$23,IF(AND(ISNUMBER(C171),E171="Other conversion (3%)"),C171*Rates!$B$24,0))</f>
        <v>0</v>
      </c>
      <c r="L171" s="12" t="n">
        <f aca="false">H171+I171+J171+K171</f>
        <v>0</v>
      </c>
      <c r="M171" s="12" t="n">
        <f aca="false">IF(ISNUMBER(C171),C171-L171,0)</f>
        <v>0</v>
      </c>
      <c r="N171" s="13" t="str">
        <f aca="false">IF(AND(ISNUMBER(C171),C171&gt;0),L171/C171,"")</f>
        <v/>
      </c>
      <c r="O171" s="12" t="n">
        <f aca="false">IF(F171="Y",L171+IF(G171="Standard dispute",Rates!$B$25,IF(G171="High-volume dispute",Rates!$B$26,IF(G171="Card chargeback",Rates!$B$27,0))),0)</f>
        <v>0</v>
      </c>
    </row>
    <row r="172" customFormat="false" ht="15" hidden="false" customHeight="false" outlineLevel="0" collapsed="false">
      <c r="A172" s="10"/>
      <c r="B172" s="10"/>
      <c r="C172" s="11"/>
      <c r="D172" s="10"/>
      <c r="E172" s="10"/>
      <c r="F172" s="10"/>
      <c r="G172" s="10"/>
      <c r="H172" s="12" t="n">
        <f aca="false">IF(OR(B172="",NOT(ISNUMBER(C172))),0,IF(ISNUMBER(INDEX(Rates!$D$5:$D$19,MATCH(B172,Rates!$A$5:$A$19,0))),MIN(C172*INDEX(Rates!$B$5:$B$19,MATCH(B172,Rates!$A$5:$A$19,0)),INDEX(Rates!$D$5:$D$19,MATCH(B172,Rates!$A$5:$A$19,0))),C172*INDEX(Rates!$B$5:$B$19,MATCH(B172,Rates!$A$5:$A$19,0))))</f>
        <v>0</v>
      </c>
      <c r="I172" s="12" t="n">
        <f aca="false">IF(OR(B172="",NOT(ISNUMBER(C172)),C172=0),0,INDEX(Rates!$C$5:$C$19,MATCH(B172,Rates!$A$5:$A$19,0)))</f>
        <v>0</v>
      </c>
      <c r="J172" s="12" t="n">
        <f aca="false">IF(AND(D172="Y",ISNUMBER(C172)),C172*Rates!$B$22,0)</f>
        <v>0</v>
      </c>
      <c r="K172" s="12" t="n">
        <f aca="false">IF(AND(ISNUMBER(C172),E172="Buyer pays in another currency (4%)"),C172*Rates!$B$23,IF(AND(ISNUMBER(C172),E172="Other conversion (3%)"),C172*Rates!$B$24,0))</f>
        <v>0</v>
      </c>
      <c r="L172" s="12" t="n">
        <f aca="false">H172+I172+J172+K172</f>
        <v>0</v>
      </c>
      <c r="M172" s="12" t="n">
        <f aca="false">IF(ISNUMBER(C172),C172-L172,0)</f>
        <v>0</v>
      </c>
      <c r="N172" s="13" t="str">
        <f aca="false">IF(AND(ISNUMBER(C172),C172&gt;0),L172/C172,"")</f>
        <v/>
      </c>
      <c r="O172" s="12" t="n">
        <f aca="false">IF(F172="Y",L172+IF(G172="Standard dispute",Rates!$B$25,IF(G172="High-volume dispute",Rates!$B$26,IF(G172="Card chargeback",Rates!$B$27,0))),0)</f>
        <v>0</v>
      </c>
    </row>
    <row r="173" customFormat="false" ht="15" hidden="false" customHeight="false" outlineLevel="0" collapsed="false">
      <c r="A173" s="10"/>
      <c r="B173" s="10"/>
      <c r="C173" s="11"/>
      <c r="D173" s="10"/>
      <c r="E173" s="10"/>
      <c r="F173" s="10"/>
      <c r="G173" s="10"/>
      <c r="H173" s="12" t="n">
        <f aca="false">IF(OR(B173="",NOT(ISNUMBER(C173))),0,IF(ISNUMBER(INDEX(Rates!$D$5:$D$19,MATCH(B173,Rates!$A$5:$A$19,0))),MIN(C173*INDEX(Rates!$B$5:$B$19,MATCH(B173,Rates!$A$5:$A$19,0)),INDEX(Rates!$D$5:$D$19,MATCH(B173,Rates!$A$5:$A$19,0))),C173*INDEX(Rates!$B$5:$B$19,MATCH(B173,Rates!$A$5:$A$19,0))))</f>
        <v>0</v>
      </c>
      <c r="I173" s="12" t="n">
        <f aca="false">IF(OR(B173="",NOT(ISNUMBER(C173)),C173=0),0,INDEX(Rates!$C$5:$C$19,MATCH(B173,Rates!$A$5:$A$19,0)))</f>
        <v>0</v>
      </c>
      <c r="J173" s="12" t="n">
        <f aca="false">IF(AND(D173="Y",ISNUMBER(C173)),C173*Rates!$B$22,0)</f>
        <v>0</v>
      </c>
      <c r="K173" s="12" t="n">
        <f aca="false">IF(AND(ISNUMBER(C173),E173="Buyer pays in another currency (4%)"),C173*Rates!$B$23,IF(AND(ISNUMBER(C173),E173="Other conversion (3%)"),C173*Rates!$B$24,0))</f>
        <v>0</v>
      </c>
      <c r="L173" s="12" t="n">
        <f aca="false">H173+I173+J173+K173</f>
        <v>0</v>
      </c>
      <c r="M173" s="12" t="n">
        <f aca="false">IF(ISNUMBER(C173),C173-L173,0)</f>
        <v>0</v>
      </c>
      <c r="N173" s="13" t="str">
        <f aca="false">IF(AND(ISNUMBER(C173),C173&gt;0),L173/C173,"")</f>
        <v/>
      </c>
      <c r="O173" s="12" t="n">
        <f aca="false">IF(F173="Y",L173+IF(G173="Standard dispute",Rates!$B$25,IF(G173="High-volume dispute",Rates!$B$26,IF(G173="Card chargeback",Rates!$B$27,0))),0)</f>
        <v>0</v>
      </c>
    </row>
    <row r="174" customFormat="false" ht="15" hidden="false" customHeight="false" outlineLevel="0" collapsed="false">
      <c r="A174" s="10"/>
      <c r="B174" s="10"/>
      <c r="C174" s="11"/>
      <c r="D174" s="10"/>
      <c r="E174" s="10"/>
      <c r="F174" s="10"/>
      <c r="G174" s="10"/>
      <c r="H174" s="12" t="n">
        <f aca="false">IF(OR(B174="",NOT(ISNUMBER(C174))),0,IF(ISNUMBER(INDEX(Rates!$D$5:$D$19,MATCH(B174,Rates!$A$5:$A$19,0))),MIN(C174*INDEX(Rates!$B$5:$B$19,MATCH(B174,Rates!$A$5:$A$19,0)),INDEX(Rates!$D$5:$D$19,MATCH(B174,Rates!$A$5:$A$19,0))),C174*INDEX(Rates!$B$5:$B$19,MATCH(B174,Rates!$A$5:$A$19,0))))</f>
        <v>0</v>
      </c>
      <c r="I174" s="12" t="n">
        <f aca="false">IF(OR(B174="",NOT(ISNUMBER(C174)),C174=0),0,INDEX(Rates!$C$5:$C$19,MATCH(B174,Rates!$A$5:$A$19,0)))</f>
        <v>0</v>
      </c>
      <c r="J174" s="12" t="n">
        <f aca="false">IF(AND(D174="Y",ISNUMBER(C174)),C174*Rates!$B$22,0)</f>
        <v>0</v>
      </c>
      <c r="K174" s="12" t="n">
        <f aca="false">IF(AND(ISNUMBER(C174),E174="Buyer pays in another currency (4%)"),C174*Rates!$B$23,IF(AND(ISNUMBER(C174),E174="Other conversion (3%)"),C174*Rates!$B$24,0))</f>
        <v>0</v>
      </c>
      <c r="L174" s="12" t="n">
        <f aca="false">H174+I174+J174+K174</f>
        <v>0</v>
      </c>
      <c r="M174" s="12" t="n">
        <f aca="false">IF(ISNUMBER(C174),C174-L174,0)</f>
        <v>0</v>
      </c>
      <c r="N174" s="13" t="str">
        <f aca="false">IF(AND(ISNUMBER(C174),C174&gt;0),L174/C174,"")</f>
        <v/>
      </c>
      <c r="O174" s="12" t="n">
        <f aca="false">IF(F174="Y",L174+IF(G174="Standard dispute",Rates!$B$25,IF(G174="High-volume dispute",Rates!$B$26,IF(G174="Card chargeback",Rates!$B$27,0))),0)</f>
        <v>0</v>
      </c>
    </row>
    <row r="175" customFormat="false" ht="15" hidden="false" customHeight="false" outlineLevel="0" collapsed="false">
      <c r="A175" s="10"/>
      <c r="B175" s="10"/>
      <c r="C175" s="11"/>
      <c r="D175" s="10"/>
      <c r="E175" s="10"/>
      <c r="F175" s="10"/>
      <c r="G175" s="10"/>
      <c r="H175" s="12" t="n">
        <f aca="false">IF(OR(B175="",NOT(ISNUMBER(C175))),0,IF(ISNUMBER(INDEX(Rates!$D$5:$D$19,MATCH(B175,Rates!$A$5:$A$19,0))),MIN(C175*INDEX(Rates!$B$5:$B$19,MATCH(B175,Rates!$A$5:$A$19,0)),INDEX(Rates!$D$5:$D$19,MATCH(B175,Rates!$A$5:$A$19,0))),C175*INDEX(Rates!$B$5:$B$19,MATCH(B175,Rates!$A$5:$A$19,0))))</f>
        <v>0</v>
      </c>
      <c r="I175" s="12" t="n">
        <f aca="false">IF(OR(B175="",NOT(ISNUMBER(C175)),C175=0),0,INDEX(Rates!$C$5:$C$19,MATCH(B175,Rates!$A$5:$A$19,0)))</f>
        <v>0</v>
      </c>
      <c r="J175" s="12" t="n">
        <f aca="false">IF(AND(D175="Y",ISNUMBER(C175)),C175*Rates!$B$22,0)</f>
        <v>0</v>
      </c>
      <c r="K175" s="12" t="n">
        <f aca="false">IF(AND(ISNUMBER(C175),E175="Buyer pays in another currency (4%)"),C175*Rates!$B$23,IF(AND(ISNUMBER(C175),E175="Other conversion (3%)"),C175*Rates!$B$24,0))</f>
        <v>0</v>
      </c>
      <c r="L175" s="12" t="n">
        <f aca="false">H175+I175+J175+K175</f>
        <v>0</v>
      </c>
      <c r="M175" s="12" t="n">
        <f aca="false">IF(ISNUMBER(C175),C175-L175,0)</f>
        <v>0</v>
      </c>
      <c r="N175" s="13" t="str">
        <f aca="false">IF(AND(ISNUMBER(C175),C175&gt;0),L175/C175,"")</f>
        <v/>
      </c>
      <c r="O175" s="12" t="n">
        <f aca="false">IF(F175="Y",L175+IF(G175="Standard dispute",Rates!$B$25,IF(G175="High-volume dispute",Rates!$B$26,IF(G175="Card chargeback",Rates!$B$27,0))),0)</f>
        <v>0</v>
      </c>
    </row>
    <row r="176" customFormat="false" ht="15" hidden="false" customHeight="false" outlineLevel="0" collapsed="false">
      <c r="A176" s="10"/>
      <c r="B176" s="10"/>
      <c r="C176" s="11"/>
      <c r="D176" s="10"/>
      <c r="E176" s="10"/>
      <c r="F176" s="10"/>
      <c r="G176" s="10"/>
      <c r="H176" s="12" t="n">
        <f aca="false">IF(OR(B176="",NOT(ISNUMBER(C176))),0,IF(ISNUMBER(INDEX(Rates!$D$5:$D$19,MATCH(B176,Rates!$A$5:$A$19,0))),MIN(C176*INDEX(Rates!$B$5:$B$19,MATCH(B176,Rates!$A$5:$A$19,0)),INDEX(Rates!$D$5:$D$19,MATCH(B176,Rates!$A$5:$A$19,0))),C176*INDEX(Rates!$B$5:$B$19,MATCH(B176,Rates!$A$5:$A$19,0))))</f>
        <v>0</v>
      </c>
      <c r="I176" s="12" t="n">
        <f aca="false">IF(OR(B176="",NOT(ISNUMBER(C176)),C176=0),0,INDEX(Rates!$C$5:$C$19,MATCH(B176,Rates!$A$5:$A$19,0)))</f>
        <v>0</v>
      </c>
      <c r="J176" s="12" t="n">
        <f aca="false">IF(AND(D176="Y",ISNUMBER(C176)),C176*Rates!$B$22,0)</f>
        <v>0</v>
      </c>
      <c r="K176" s="12" t="n">
        <f aca="false">IF(AND(ISNUMBER(C176),E176="Buyer pays in another currency (4%)"),C176*Rates!$B$23,IF(AND(ISNUMBER(C176),E176="Other conversion (3%)"),C176*Rates!$B$24,0))</f>
        <v>0</v>
      </c>
      <c r="L176" s="12" t="n">
        <f aca="false">H176+I176+J176+K176</f>
        <v>0</v>
      </c>
      <c r="M176" s="12" t="n">
        <f aca="false">IF(ISNUMBER(C176),C176-L176,0)</f>
        <v>0</v>
      </c>
      <c r="N176" s="13" t="str">
        <f aca="false">IF(AND(ISNUMBER(C176),C176&gt;0),L176/C176,"")</f>
        <v/>
      </c>
      <c r="O176" s="12" t="n">
        <f aca="false">IF(F176="Y",L176+IF(G176="Standard dispute",Rates!$B$25,IF(G176="High-volume dispute",Rates!$B$26,IF(G176="Card chargeback",Rates!$B$27,0))),0)</f>
        <v>0</v>
      </c>
    </row>
    <row r="177" customFormat="false" ht="15" hidden="false" customHeight="false" outlineLevel="0" collapsed="false">
      <c r="A177" s="10"/>
      <c r="B177" s="10"/>
      <c r="C177" s="11"/>
      <c r="D177" s="10"/>
      <c r="E177" s="10"/>
      <c r="F177" s="10"/>
      <c r="G177" s="10"/>
      <c r="H177" s="12" t="n">
        <f aca="false">IF(OR(B177="",NOT(ISNUMBER(C177))),0,IF(ISNUMBER(INDEX(Rates!$D$5:$D$19,MATCH(B177,Rates!$A$5:$A$19,0))),MIN(C177*INDEX(Rates!$B$5:$B$19,MATCH(B177,Rates!$A$5:$A$19,0)),INDEX(Rates!$D$5:$D$19,MATCH(B177,Rates!$A$5:$A$19,0))),C177*INDEX(Rates!$B$5:$B$19,MATCH(B177,Rates!$A$5:$A$19,0))))</f>
        <v>0</v>
      </c>
      <c r="I177" s="12" t="n">
        <f aca="false">IF(OR(B177="",NOT(ISNUMBER(C177)),C177=0),0,INDEX(Rates!$C$5:$C$19,MATCH(B177,Rates!$A$5:$A$19,0)))</f>
        <v>0</v>
      </c>
      <c r="J177" s="12" t="n">
        <f aca="false">IF(AND(D177="Y",ISNUMBER(C177)),C177*Rates!$B$22,0)</f>
        <v>0</v>
      </c>
      <c r="K177" s="12" t="n">
        <f aca="false">IF(AND(ISNUMBER(C177),E177="Buyer pays in another currency (4%)"),C177*Rates!$B$23,IF(AND(ISNUMBER(C177),E177="Other conversion (3%)"),C177*Rates!$B$24,0))</f>
        <v>0</v>
      </c>
      <c r="L177" s="12" t="n">
        <f aca="false">H177+I177+J177+K177</f>
        <v>0</v>
      </c>
      <c r="M177" s="12" t="n">
        <f aca="false">IF(ISNUMBER(C177),C177-L177,0)</f>
        <v>0</v>
      </c>
      <c r="N177" s="13" t="str">
        <f aca="false">IF(AND(ISNUMBER(C177),C177&gt;0),L177/C177,"")</f>
        <v/>
      </c>
      <c r="O177" s="12" t="n">
        <f aca="false">IF(F177="Y",L177+IF(G177="Standard dispute",Rates!$B$25,IF(G177="High-volume dispute",Rates!$B$26,IF(G177="Card chargeback",Rates!$B$27,0))),0)</f>
        <v>0</v>
      </c>
    </row>
    <row r="178" customFormat="false" ht="15" hidden="false" customHeight="false" outlineLevel="0" collapsed="false">
      <c r="A178" s="10"/>
      <c r="B178" s="10"/>
      <c r="C178" s="11"/>
      <c r="D178" s="10"/>
      <c r="E178" s="10"/>
      <c r="F178" s="10"/>
      <c r="G178" s="10"/>
      <c r="H178" s="12" t="n">
        <f aca="false">IF(OR(B178="",NOT(ISNUMBER(C178))),0,IF(ISNUMBER(INDEX(Rates!$D$5:$D$19,MATCH(B178,Rates!$A$5:$A$19,0))),MIN(C178*INDEX(Rates!$B$5:$B$19,MATCH(B178,Rates!$A$5:$A$19,0)),INDEX(Rates!$D$5:$D$19,MATCH(B178,Rates!$A$5:$A$19,0))),C178*INDEX(Rates!$B$5:$B$19,MATCH(B178,Rates!$A$5:$A$19,0))))</f>
        <v>0</v>
      </c>
      <c r="I178" s="12" t="n">
        <f aca="false">IF(OR(B178="",NOT(ISNUMBER(C178)),C178=0),0,INDEX(Rates!$C$5:$C$19,MATCH(B178,Rates!$A$5:$A$19,0)))</f>
        <v>0</v>
      </c>
      <c r="J178" s="12" t="n">
        <f aca="false">IF(AND(D178="Y",ISNUMBER(C178)),C178*Rates!$B$22,0)</f>
        <v>0</v>
      </c>
      <c r="K178" s="12" t="n">
        <f aca="false">IF(AND(ISNUMBER(C178),E178="Buyer pays in another currency (4%)"),C178*Rates!$B$23,IF(AND(ISNUMBER(C178),E178="Other conversion (3%)"),C178*Rates!$B$24,0))</f>
        <v>0</v>
      </c>
      <c r="L178" s="12" t="n">
        <f aca="false">H178+I178+J178+K178</f>
        <v>0</v>
      </c>
      <c r="M178" s="12" t="n">
        <f aca="false">IF(ISNUMBER(C178),C178-L178,0)</f>
        <v>0</v>
      </c>
      <c r="N178" s="13" t="str">
        <f aca="false">IF(AND(ISNUMBER(C178),C178&gt;0),L178/C178,"")</f>
        <v/>
      </c>
      <c r="O178" s="12" t="n">
        <f aca="false">IF(F178="Y",L178+IF(G178="Standard dispute",Rates!$B$25,IF(G178="High-volume dispute",Rates!$B$26,IF(G178="Card chargeback",Rates!$B$27,0))),0)</f>
        <v>0</v>
      </c>
    </row>
    <row r="179" customFormat="false" ht="15" hidden="false" customHeight="false" outlineLevel="0" collapsed="false">
      <c r="A179" s="10"/>
      <c r="B179" s="10"/>
      <c r="C179" s="11"/>
      <c r="D179" s="10"/>
      <c r="E179" s="10"/>
      <c r="F179" s="10"/>
      <c r="G179" s="10"/>
      <c r="H179" s="12" t="n">
        <f aca="false">IF(OR(B179="",NOT(ISNUMBER(C179))),0,IF(ISNUMBER(INDEX(Rates!$D$5:$D$19,MATCH(B179,Rates!$A$5:$A$19,0))),MIN(C179*INDEX(Rates!$B$5:$B$19,MATCH(B179,Rates!$A$5:$A$19,0)),INDEX(Rates!$D$5:$D$19,MATCH(B179,Rates!$A$5:$A$19,0))),C179*INDEX(Rates!$B$5:$B$19,MATCH(B179,Rates!$A$5:$A$19,0))))</f>
        <v>0</v>
      </c>
      <c r="I179" s="12" t="n">
        <f aca="false">IF(OR(B179="",NOT(ISNUMBER(C179)),C179=0),0,INDEX(Rates!$C$5:$C$19,MATCH(B179,Rates!$A$5:$A$19,0)))</f>
        <v>0</v>
      </c>
      <c r="J179" s="12" t="n">
        <f aca="false">IF(AND(D179="Y",ISNUMBER(C179)),C179*Rates!$B$22,0)</f>
        <v>0</v>
      </c>
      <c r="K179" s="12" t="n">
        <f aca="false">IF(AND(ISNUMBER(C179),E179="Buyer pays in another currency (4%)"),C179*Rates!$B$23,IF(AND(ISNUMBER(C179),E179="Other conversion (3%)"),C179*Rates!$B$24,0))</f>
        <v>0</v>
      </c>
      <c r="L179" s="12" t="n">
        <f aca="false">H179+I179+J179+K179</f>
        <v>0</v>
      </c>
      <c r="M179" s="12" t="n">
        <f aca="false">IF(ISNUMBER(C179),C179-L179,0)</f>
        <v>0</v>
      </c>
      <c r="N179" s="13" t="str">
        <f aca="false">IF(AND(ISNUMBER(C179),C179&gt;0),L179/C179,"")</f>
        <v/>
      </c>
      <c r="O179" s="12" t="n">
        <f aca="false">IF(F179="Y",L179+IF(G179="Standard dispute",Rates!$B$25,IF(G179="High-volume dispute",Rates!$B$26,IF(G179="Card chargeback",Rates!$B$27,0))),0)</f>
        <v>0</v>
      </c>
    </row>
    <row r="180" customFormat="false" ht="15" hidden="false" customHeight="false" outlineLevel="0" collapsed="false">
      <c r="A180" s="10"/>
      <c r="B180" s="10"/>
      <c r="C180" s="11"/>
      <c r="D180" s="10"/>
      <c r="E180" s="10"/>
      <c r="F180" s="10"/>
      <c r="G180" s="10"/>
      <c r="H180" s="12" t="n">
        <f aca="false">IF(OR(B180="",NOT(ISNUMBER(C180))),0,IF(ISNUMBER(INDEX(Rates!$D$5:$D$19,MATCH(B180,Rates!$A$5:$A$19,0))),MIN(C180*INDEX(Rates!$B$5:$B$19,MATCH(B180,Rates!$A$5:$A$19,0)),INDEX(Rates!$D$5:$D$19,MATCH(B180,Rates!$A$5:$A$19,0))),C180*INDEX(Rates!$B$5:$B$19,MATCH(B180,Rates!$A$5:$A$19,0))))</f>
        <v>0</v>
      </c>
      <c r="I180" s="12" t="n">
        <f aca="false">IF(OR(B180="",NOT(ISNUMBER(C180)),C180=0),0,INDEX(Rates!$C$5:$C$19,MATCH(B180,Rates!$A$5:$A$19,0)))</f>
        <v>0</v>
      </c>
      <c r="J180" s="12" t="n">
        <f aca="false">IF(AND(D180="Y",ISNUMBER(C180)),C180*Rates!$B$22,0)</f>
        <v>0</v>
      </c>
      <c r="K180" s="12" t="n">
        <f aca="false">IF(AND(ISNUMBER(C180),E180="Buyer pays in another currency (4%)"),C180*Rates!$B$23,IF(AND(ISNUMBER(C180),E180="Other conversion (3%)"),C180*Rates!$B$24,0))</f>
        <v>0</v>
      </c>
      <c r="L180" s="12" t="n">
        <f aca="false">H180+I180+J180+K180</f>
        <v>0</v>
      </c>
      <c r="M180" s="12" t="n">
        <f aca="false">IF(ISNUMBER(C180),C180-L180,0)</f>
        <v>0</v>
      </c>
      <c r="N180" s="13" t="str">
        <f aca="false">IF(AND(ISNUMBER(C180),C180&gt;0),L180/C180,"")</f>
        <v/>
      </c>
      <c r="O180" s="12" t="n">
        <f aca="false">IF(F180="Y",L180+IF(G180="Standard dispute",Rates!$B$25,IF(G180="High-volume dispute",Rates!$B$26,IF(G180="Card chargeback",Rates!$B$27,0))),0)</f>
        <v>0</v>
      </c>
    </row>
    <row r="181" customFormat="false" ht="15" hidden="false" customHeight="false" outlineLevel="0" collapsed="false">
      <c r="A181" s="10"/>
      <c r="B181" s="10"/>
      <c r="C181" s="11"/>
      <c r="D181" s="10"/>
      <c r="E181" s="10"/>
      <c r="F181" s="10"/>
      <c r="G181" s="10"/>
      <c r="H181" s="12" t="n">
        <f aca="false">IF(OR(B181="",NOT(ISNUMBER(C181))),0,IF(ISNUMBER(INDEX(Rates!$D$5:$D$19,MATCH(B181,Rates!$A$5:$A$19,0))),MIN(C181*INDEX(Rates!$B$5:$B$19,MATCH(B181,Rates!$A$5:$A$19,0)),INDEX(Rates!$D$5:$D$19,MATCH(B181,Rates!$A$5:$A$19,0))),C181*INDEX(Rates!$B$5:$B$19,MATCH(B181,Rates!$A$5:$A$19,0))))</f>
        <v>0</v>
      </c>
      <c r="I181" s="12" t="n">
        <f aca="false">IF(OR(B181="",NOT(ISNUMBER(C181)),C181=0),0,INDEX(Rates!$C$5:$C$19,MATCH(B181,Rates!$A$5:$A$19,0)))</f>
        <v>0</v>
      </c>
      <c r="J181" s="12" t="n">
        <f aca="false">IF(AND(D181="Y",ISNUMBER(C181)),C181*Rates!$B$22,0)</f>
        <v>0</v>
      </c>
      <c r="K181" s="12" t="n">
        <f aca="false">IF(AND(ISNUMBER(C181),E181="Buyer pays in another currency (4%)"),C181*Rates!$B$23,IF(AND(ISNUMBER(C181),E181="Other conversion (3%)"),C181*Rates!$B$24,0))</f>
        <v>0</v>
      </c>
      <c r="L181" s="12" t="n">
        <f aca="false">H181+I181+J181+K181</f>
        <v>0</v>
      </c>
      <c r="M181" s="12" t="n">
        <f aca="false">IF(ISNUMBER(C181),C181-L181,0)</f>
        <v>0</v>
      </c>
      <c r="N181" s="13" t="str">
        <f aca="false">IF(AND(ISNUMBER(C181),C181&gt;0),L181/C181,"")</f>
        <v/>
      </c>
      <c r="O181" s="12" t="n">
        <f aca="false">IF(F181="Y",L181+IF(G181="Standard dispute",Rates!$B$25,IF(G181="High-volume dispute",Rates!$B$26,IF(G181="Card chargeback",Rates!$B$27,0))),0)</f>
        <v>0</v>
      </c>
    </row>
    <row r="182" customFormat="false" ht="15" hidden="false" customHeight="false" outlineLevel="0" collapsed="false">
      <c r="A182" s="10"/>
      <c r="B182" s="10"/>
      <c r="C182" s="11"/>
      <c r="D182" s="10"/>
      <c r="E182" s="10"/>
      <c r="F182" s="10"/>
      <c r="G182" s="10"/>
      <c r="H182" s="12" t="n">
        <f aca="false">IF(OR(B182="",NOT(ISNUMBER(C182))),0,IF(ISNUMBER(INDEX(Rates!$D$5:$D$19,MATCH(B182,Rates!$A$5:$A$19,0))),MIN(C182*INDEX(Rates!$B$5:$B$19,MATCH(B182,Rates!$A$5:$A$19,0)),INDEX(Rates!$D$5:$D$19,MATCH(B182,Rates!$A$5:$A$19,0))),C182*INDEX(Rates!$B$5:$B$19,MATCH(B182,Rates!$A$5:$A$19,0))))</f>
        <v>0</v>
      </c>
      <c r="I182" s="12" t="n">
        <f aca="false">IF(OR(B182="",NOT(ISNUMBER(C182)),C182=0),0,INDEX(Rates!$C$5:$C$19,MATCH(B182,Rates!$A$5:$A$19,0)))</f>
        <v>0</v>
      </c>
      <c r="J182" s="12" t="n">
        <f aca="false">IF(AND(D182="Y",ISNUMBER(C182)),C182*Rates!$B$22,0)</f>
        <v>0</v>
      </c>
      <c r="K182" s="12" t="n">
        <f aca="false">IF(AND(ISNUMBER(C182),E182="Buyer pays in another currency (4%)"),C182*Rates!$B$23,IF(AND(ISNUMBER(C182),E182="Other conversion (3%)"),C182*Rates!$B$24,0))</f>
        <v>0</v>
      </c>
      <c r="L182" s="12" t="n">
        <f aca="false">H182+I182+J182+K182</f>
        <v>0</v>
      </c>
      <c r="M182" s="12" t="n">
        <f aca="false">IF(ISNUMBER(C182),C182-L182,0)</f>
        <v>0</v>
      </c>
      <c r="N182" s="13" t="str">
        <f aca="false">IF(AND(ISNUMBER(C182),C182&gt;0),L182/C182,"")</f>
        <v/>
      </c>
      <c r="O182" s="12" t="n">
        <f aca="false">IF(F182="Y",L182+IF(G182="Standard dispute",Rates!$B$25,IF(G182="High-volume dispute",Rates!$B$26,IF(G182="Card chargeback",Rates!$B$27,0))),0)</f>
        <v>0</v>
      </c>
    </row>
    <row r="183" customFormat="false" ht="15" hidden="false" customHeight="false" outlineLevel="0" collapsed="false">
      <c r="A183" s="10"/>
      <c r="B183" s="10"/>
      <c r="C183" s="11"/>
      <c r="D183" s="10"/>
      <c r="E183" s="10"/>
      <c r="F183" s="10"/>
      <c r="G183" s="10"/>
      <c r="H183" s="12" t="n">
        <f aca="false">IF(OR(B183="",NOT(ISNUMBER(C183))),0,IF(ISNUMBER(INDEX(Rates!$D$5:$D$19,MATCH(B183,Rates!$A$5:$A$19,0))),MIN(C183*INDEX(Rates!$B$5:$B$19,MATCH(B183,Rates!$A$5:$A$19,0)),INDEX(Rates!$D$5:$D$19,MATCH(B183,Rates!$A$5:$A$19,0))),C183*INDEX(Rates!$B$5:$B$19,MATCH(B183,Rates!$A$5:$A$19,0))))</f>
        <v>0</v>
      </c>
      <c r="I183" s="12" t="n">
        <f aca="false">IF(OR(B183="",NOT(ISNUMBER(C183)),C183=0),0,INDEX(Rates!$C$5:$C$19,MATCH(B183,Rates!$A$5:$A$19,0)))</f>
        <v>0</v>
      </c>
      <c r="J183" s="12" t="n">
        <f aca="false">IF(AND(D183="Y",ISNUMBER(C183)),C183*Rates!$B$22,0)</f>
        <v>0</v>
      </c>
      <c r="K183" s="12" t="n">
        <f aca="false">IF(AND(ISNUMBER(C183),E183="Buyer pays in another currency (4%)"),C183*Rates!$B$23,IF(AND(ISNUMBER(C183),E183="Other conversion (3%)"),C183*Rates!$B$24,0))</f>
        <v>0</v>
      </c>
      <c r="L183" s="12" t="n">
        <f aca="false">H183+I183+J183+K183</f>
        <v>0</v>
      </c>
      <c r="M183" s="12" t="n">
        <f aca="false">IF(ISNUMBER(C183),C183-L183,0)</f>
        <v>0</v>
      </c>
      <c r="N183" s="13" t="str">
        <f aca="false">IF(AND(ISNUMBER(C183),C183&gt;0),L183/C183,"")</f>
        <v/>
      </c>
      <c r="O183" s="12" t="n">
        <f aca="false">IF(F183="Y",L183+IF(G183="Standard dispute",Rates!$B$25,IF(G183="High-volume dispute",Rates!$B$26,IF(G183="Card chargeback",Rates!$B$27,0))),0)</f>
        <v>0</v>
      </c>
    </row>
    <row r="184" customFormat="false" ht="15" hidden="false" customHeight="false" outlineLevel="0" collapsed="false">
      <c r="A184" s="10"/>
      <c r="B184" s="10"/>
      <c r="C184" s="11"/>
      <c r="D184" s="10"/>
      <c r="E184" s="10"/>
      <c r="F184" s="10"/>
      <c r="G184" s="10"/>
      <c r="H184" s="12" t="n">
        <f aca="false">IF(OR(B184="",NOT(ISNUMBER(C184))),0,IF(ISNUMBER(INDEX(Rates!$D$5:$D$19,MATCH(B184,Rates!$A$5:$A$19,0))),MIN(C184*INDEX(Rates!$B$5:$B$19,MATCH(B184,Rates!$A$5:$A$19,0)),INDEX(Rates!$D$5:$D$19,MATCH(B184,Rates!$A$5:$A$19,0))),C184*INDEX(Rates!$B$5:$B$19,MATCH(B184,Rates!$A$5:$A$19,0))))</f>
        <v>0</v>
      </c>
      <c r="I184" s="12" t="n">
        <f aca="false">IF(OR(B184="",NOT(ISNUMBER(C184)),C184=0),0,INDEX(Rates!$C$5:$C$19,MATCH(B184,Rates!$A$5:$A$19,0)))</f>
        <v>0</v>
      </c>
      <c r="J184" s="12" t="n">
        <f aca="false">IF(AND(D184="Y",ISNUMBER(C184)),C184*Rates!$B$22,0)</f>
        <v>0</v>
      </c>
      <c r="K184" s="12" t="n">
        <f aca="false">IF(AND(ISNUMBER(C184),E184="Buyer pays in another currency (4%)"),C184*Rates!$B$23,IF(AND(ISNUMBER(C184),E184="Other conversion (3%)"),C184*Rates!$B$24,0))</f>
        <v>0</v>
      </c>
      <c r="L184" s="12" t="n">
        <f aca="false">H184+I184+J184+K184</f>
        <v>0</v>
      </c>
      <c r="M184" s="12" t="n">
        <f aca="false">IF(ISNUMBER(C184),C184-L184,0)</f>
        <v>0</v>
      </c>
      <c r="N184" s="13" t="str">
        <f aca="false">IF(AND(ISNUMBER(C184),C184&gt;0),L184/C184,"")</f>
        <v/>
      </c>
      <c r="O184" s="12" t="n">
        <f aca="false">IF(F184="Y",L184+IF(G184="Standard dispute",Rates!$B$25,IF(G184="High-volume dispute",Rates!$B$26,IF(G184="Card chargeback",Rates!$B$27,0))),0)</f>
        <v>0</v>
      </c>
    </row>
    <row r="185" customFormat="false" ht="15" hidden="false" customHeight="false" outlineLevel="0" collapsed="false">
      <c r="A185" s="10"/>
      <c r="B185" s="10"/>
      <c r="C185" s="11"/>
      <c r="D185" s="10"/>
      <c r="E185" s="10"/>
      <c r="F185" s="10"/>
      <c r="G185" s="10"/>
      <c r="H185" s="12" t="n">
        <f aca="false">IF(OR(B185="",NOT(ISNUMBER(C185))),0,IF(ISNUMBER(INDEX(Rates!$D$5:$D$19,MATCH(B185,Rates!$A$5:$A$19,0))),MIN(C185*INDEX(Rates!$B$5:$B$19,MATCH(B185,Rates!$A$5:$A$19,0)),INDEX(Rates!$D$5:$D$19,MATCH(B185,Rates!$A$5:$A$19,0))),C185*INDEX(Rates!$B$5:$B$19,MATCH(B185,Rates!$A$5:$A$19,0))))</f>
        <v>0</v>
      </c>
      <c r="I185" s="12" t="n">
        <f aca="false">IF(OR(B185="",NOT(ISNUMBER(C185)),C185=0),0,INDEX(Rates!$C$5:$C$19,MATCH(B185,Rates!$A$5:$A$19,0)))</f>
        <v>0</v>
      </c>
      <c r="J185" s="12" t="n">
        <f aca="false">IF(AND(D185="Y",ISNUMBER(C185)),C185*Rates!$B$22,0)</f>
        <v>0</v>
      </c>
      <c r="K185" s="12" t="n">
        <f aca="false">IF(AND(ISNUMBER(C185),E185="Buyer pays in another currency (4%)"),C185*Rates!$B$23,IF(AND(ISNUMBER(C185),E185="Other conversion (3%)"),C185*Rates!$B$24,0))</f>
        <v>0</v>
      </c>
      <c r="L185" s="12" t="n">
        <f aca="false">H185+I185+J185+K185</f>
        <v>0</v>
      </c>
      <c r="M185" s="12" t="n">
        <f aca="false">IF(ISNUMBER(C185),C185-L185,0)</f>
        <v>0</v>
      </c>
      <c r="N185" s="13" t="str">
        <f aca="false">IF(AND(ISNUMBER(C185),C185&gt;0),L185/C185,"")</f>
        <v/>
      </c>
      <c r="O185" s="12" t="n">
        <f aca="false">IF(F185="Y",L185+IF(G185="Standard dispute",Rates!$B$25,IF(G185="High-volume dispute",Rates!$B$26,IF(G185="Card chargeback",Rates!$B$27,0))),0)</f>
        <v>0</v>
      </c>
    </row>
    <row r="186" customFormat="false" ht="15" hidden="false" customHeight="false" outlineLevel="0" collapsed="false">
      <c r="A186" s="10"/>
      <c r="B186" s="10"/>
      <c r="C186" s="11"/>
      <c r="D186" s="10"/>
      <c r="E186" s="10"/>
      <c r="F186" s="10"/>
      <c r="G186" s="10"/>
      <c r="H186" s="12" t="n">
        <f aca="false">IF(OR(B186="",NOT(ISNUMBER(C186))),0,IF(ISNUMBER(INDEX(Rates!$D$5:$D$19,MATCH(B186,Rates!$A$5:$A$19,0))),MIN(C186*INDEX(Rates!$B$5:$B$19,MATCH(B186,Rates!$A$5:$A$19,0)),INDEX(Rates!$D$5:$D$19,MATCH(B186,Rates!$A$5:$A$19,0))),C186*INDEX(Rates!$B$5:$B$19,MATCH(B186,Rates!$A$5:$A$19,0))))</f>
        <v>0</v>
      </c>
      <c r="I186" s="12" t="n">
        <f aca="false">IF(OR(B186="",NOT(ISNUMBER(C186)),C186=0),0,INDEX(Rates!$C$5:$C$19,MATCH(B186,Rates!$A$5:$A$19,0)))</f>
        <v>0</v>
      </c>
      <c r="J186" s="12" t="n">
        <f aca="false">IF(AND(D186="Y",ISNUMBER(C186)),C186*Rates!$B$22,0)</f>
        <v>0</v>
      </c>
      <c r="K186" s="12" t="n">
        <f aca="false">IF(AND(ISNUMBER(C186),E186="Buyer pays in another currency (4%)"),C186*Rates!$B$23,IF(AND(ISNUMBER(C186),E186="Other conversion (3%)"),C186*Rates!$B$24,0))</f>
        <v>0</v>
      </c>
      <c r="L186" s="12" t="n">
        <f aca="false">H186+I186+J186+K186</f>
        <v>0</v>
      </c>
      <c r="M186" s="12" t="n">
        <f aca="false">IF(ISNUMBER(C186),C186-L186,0)</f>
        <v>0</v>
      </c>
      <c r="N186" s="13" t="str">
        <f aca="false">IF(AND(ISNUMBER(C186),C186&gt;0),L186/C186,"")</f>
        <v/>
      </c>
      <c r="O186" s="12" t="n">
        <f aca="false">IF(F186="Y",L186+IF(G186="Standard dispute",Rates!$B$25,IF(G186="High-volume dispute",Rates!$B$26,IF(G186="Card chargeback",Rates!$B$27,0))),0)</f>
        <v>0</v>
      </c>
    </row>
    <row r="187" customFormat="false" ht="15" hidden="false" customHeight="false" outlineLevel="0" collapsed="false">
      <c r="A187" s="10"/>
      <c r="B187" s="10"/>
      <c r="C187" s="11"/>
      <c r="D187" s="10"/>
      <c r="E187" s="10"/>
      <c r="F187" s="10"/>
      <c r="G187" s="10"/>
      <c r="H187" s="12" t="n">
        <f aca="false">IF(OR(B187="",NOT(ISNUMBER(C187))),0,IF(ISNUMBER(INDEX(Rates!$D$5:$D$19,MATCH(B187,Rates!$A$5:$A$19,0))),MIN(C187*INDEX(Rates!$B$5:$B$19,MATCH(B187,Rates!$A$5:$A$19,0)),INDEX(Rates!$D$5:$D$19,MATCH(B187,Rates!$A$5:$A$19,0))),C187*INDEX(Rates!$B$5:$B$19,MATCH(B187,Rates!$A$5:$A$19,0))))</f>
        <v>0</v>
      </c>
      <c r="I187" s="12" t="n">
        <f aca="false">IF(OR(B187="",NOT(ISNUMBER(C187)),C187=0),0,INDEX(Rates!$C$5:$C$19,MATCH(B187,Rates!$A$5:$A$19,0)))</f>
        <v>0</v>
      </c>
      <c r="J187" s="12" t="n">
        <f aca="false">IF(AND(D187="Y",ISNUMBER(C187)),C187*Rates!$B$22,0)</f>
        <v>0</v>
      </c>
      <c r="K187" s="12" t="n">
        <f aca="false">IF(AND(ISNUMBER(C187),E187="Buyer pays in another currency (4%)"),C187*Rates!$B$23,IF(AND(ISNUMBER(C187),E187="Other conversion (3%)"),C187*Rates!$B$24,0))</f>
        <v>0</v>
      </c>
      <c r="L187" s="12" t="n">
        <f aca="false">H187+I187+J187+K187</f>
        <v>0</v>
      </c>
      <c r="M187" s="12" t="n">
        <f aca="false">IF(ISNUMBER(C187),C187-L187,0)</f>
        <v>0</v>
      </c>
      <c r="N187" s="13" t="str">
        <f aca="false">IF(AND(ISNUMBER(C187),C187&gt;0),L187/C187,"")</f>
        <v/>
      </c>
      <c r="O187" s="12" t="n">
        <f aca="false">IF(F187="Y",L187+IF(G187="Standard dispute",Rates!$B$25,IF(G187="High-volume dispute",Rates!$B$26,IF(G187="Card chargeback",Rates!$B$27,0))),0)</f>
        <v>0</v>
      </c>
    </row>
    <row r="188" customFormat="false" ht="15" hidden="false" customHeight="false" outlineLevel="0" collapsed="false">
      <c r="A188" s="10"/>
      <c r="B188" s="10"/>
      <c r="C188" s="11"/>
      <c r="D188" s="10"/>
      <c r="E188" s="10"/>
      <c r="F188" s="10"/>
      <c r="G188" s="10"/>
      <c r="H188" s="12" t="n">
        <f aca="false">IF(OR(B188="",NOT(ISNUMBER(C188))),0,IF(ISNUMBER(INDEX(Rates!$D$5:$D$19,MATCH(B188,Rates!$A$5:$A$19,0))),MIN(C188*INDEX(Rates!$B$5:$B$19,MATCH(B188,Rates!$A$5:$A$19,0)),INDEX(Rates!$D$5:$D$19,MATCH(B188,Rates!$A$5:$A$19,0))),C188*INDEX(Rates!$B$5:$B$19,MATCH(B188,Rates!$A$5:$A$19,0))))</f>
        <v>0</v>
      </c>
      <c r="I188" s="12" t="n">
        <f aca="false">IF(OR(B188="",NOT(ISNUMBER(C188)),C188=0),0,INDEX(Rates!$C$5:$C$19,MATCH(B188,Rates!$A$5:$A$19,0)))</f>
        <v>0</v>
      </c>
      <c r="J188" s="12" t="n">
        <f aca="false">IF(AND(D188="Y",ISNUMBER(C188)),C188*Rates!$B$22,0)</f>
        <v>0</v>
      </c>
      <c r="K188" s="12" t="n">
        <f aca="false">IF(AND(ISNUMBER(C188),E188="Buyer pays in another currency (4%)"),C188*Rates!$B$23,IF(AND(ISNUMBER(C188),E188="Other conversion (3%)"),C188*Rates!$B$24,0))</f>
        <v>0</v>
      </c>
      <c r="L188" s="12" t="n">
        <f aca="false">H188+I188+J188+K188</f>
        <v>0</v>
      </c>
      <c r="M188" s="12" t="n">
        <f aca="false">IF(ISNUMBER(C188),C188-L188,0)</f>
        <v>0</v>
      </c>
      <c r="N188" s="13" t="str">
        <f aca="false">IF(AND(ISNUMBER(C188),C188&gt;0),L188/C188,"")</f>
        <v/>
      </c>
      <c r="O188" s="12" t="n">
        <f aca="false">IF(F188="Y",L188+IF(G188="Standard dispute",Rates!$B$25,IF(G188="High-volume dispute",Rates!$B$26,IF(G188="Card chargeback",Rates!$B$27,0))),0)</f>
        <v>0</v>
      </c>
    </row>
    <row r="189" customFormat="false" ht="15" hidden="false" customHeight="false" outlineLevel="0" collapsed="false">
      <c r="A189" s="10"/>
      <c r="B189" s="10"/>
      <c r="C189" s="11"/>
      <c r="D189" s="10"/>
      <c r="E189" s="10"/>
      <c r="F189" s="10"/>
      <c r="G189" s="10"/>
      <c r="H189" s="12" t="n">
        <f aca="false">IF(OR(B189="",NOT(ISNUMBER(C189))),0,IF(ISNUMBER(INDEX(Rates!$D$5:$D$19,MATCH(B189,Rates!$A$5:$A$19,0))),MIN(C189*INDEX(Rates!$B$5:$B$19,MATCH(B189,Rates!$A$5:$A$19,0)),INDEX(Rates!$D$5:$D$19,MATCH(B189,Rates!$A$5:$A$19,0))),C189*INDEX(Rates!$B$5:$B$19,MATCH(B189,Rates!$A$5:$A$19,0))))</f>
        <v>0</v>
      </c>
      <c r="I189" s="12" t="n">
        <f aca="false">IF(OR(B189="",NOT(ISNUMBER(C189)),C189=0),0,INDEX(Rates!$C$5:$C$19,MATCH(B189,Rates!$A$5:$A$19,0)))</f>
        <v>0</v>
      </c>
      <c r="J189" s="12" t="n">
        <f aca="false">IF(AND(D189="Y",ISNUMBER(C189)),C189*Rates!$B$22,0)</f>
        <v>0</v>
      </c>
      <c r="K189" s="12" t="n">
        <f aca="false">IF(AND(ISNUMBER(C189),E189="Buyer pays in another currency (4%)"),C189*Rates!$B$23,IF(AND(ISNUMBER(C189),E189="Other conversion (3%)"),C189*Rates!$B$24,0))</f>
        <v>0</v>
      </c>
      <c r="L189" s="12" t="n">
        <f aca="false">H189+I189+J189+K189</f>
        <v>0</v>
      </c>
      <c r="M189" s="12" t="n">
        <f aca="false">IF(ISNUMBER(C189),C189-L189,0)</f>
        <v>0</v>
      </c>
      <c r="N189" s="13" t="str">
        <f aca="false">IF(AND(ISNUMBER(C189),C189&gt;0),L189/C189,"")</f>
        <v/>
      </c>
      <c r="O189" s="12" t="n">
        <f aca="false">IF(F189="Y",L189+IF(G189="Standard dispute",Rates!$B$25,IF(G189="High-volume dispute",Rates!$B$26,IF(G189="Card chargeback",Rates!$B$27,0))),0)</f>
        <v>0</v>
      </c>
    </row>
    <row r="190" customFormat="false" ht="15" hidden="false" customHeight="false" outlineLevel="0" collapsed="false">
      <c r="A190" s="10"/>
      <c r="B190" s="10"/>
      <c r="C190" s="11"/>
      <c r="D190" s="10"/>
      <c r="E190" s="10"/>
      <c r="F190" s="10"/>
      <c r="G190" s="10"/>
      <c r="H190" s="12" t="n">
        <f aca="false">IF(OR(B190="",NOT(ISNUMBER(C190))),0,IF(ISNUMBER(INDEX(Rates!$D$5:$D$19,MATCH(B190,Rates!$A$5:$A$19,0))),MIN(C190*INDEX(Rates!$B$5:$B$19,MATCH(B190,Rates!$A$5:$A$19,0)),INDEX(Rates!$D$5:$D$19,MATCH(B190,Rates!$A$5:$A$19,0))),C190*INDEX(Rates!$B$5:$B$19,MATCH(B190,Rates!$A$5:$A$19,0))))</f>
        <v>0</v>
      </c>
      <c r="I190" s="12" t="n">
        <f aca="false">IF(OR(B190="",NOT(ISNUMBER(C190)),C190=0),0,INDEX(Rates!$C$5:$C$19,MATCH(B190,Rates!$A$5:$A$19,0)))</f>
        <v>0</v>
      </c>
      <c r="J190" s="12" t="n">
        <f aca="false">IF(AND(D190="Y",ISNUMBER(C190)),C190*Rates!$B$22,0)</f>
        <v>0</v>
      </c>
      <c r="K190" s="12" t="n">
        <f aca="false">IF(AND(ISNUMBER(C190),E190="Buyer pays in another currency (4%)"),C190*Rates!$B$23,IF(AND(ISNUMBER(C190),E190="Other conversion (3%)"),C190*Rates!$B$24,0))</f>
        <v>0</v>
      </c>
      <c r="L190" s="12" t="n">
        <f aca="false">H190+I190+J190+K190</f>
        <v>0</v>
      </c>
      <c r="M190" s="12" t="n">
        <f aca="false">IF(ISNUMBER(C190),C190-L190,0)</f>
        <v>0</v>
      </c>
      <c r="N190" s="13" t="str">
        <f aca="false">IF(AND(ISNUMBER(C190),C190&gt;0),L190/C190,"")</f>
        <v/>
      </c>
      <c r="O190" s="12" t="n">
        <f aca="false">IF(F190="Y",L190+IF(G190="Standard dispute",Rates!$B$25,IF(G190="High-volume dispute",Rates!$B$26,IF(G190="Card chargeback",Rates!$B$27,0))),0)</f>
        <v>0</v>
      </c>
    </row>
    <row r="191" customFormat="false" ht="15" hidden="false" customHeight="false" outlineLevel="0" collapsed="false">
      <c r="A191" s="10"/>
      <c r="B191" s="10"/>
      <c r="C191" s="11"/>
      <c r="D191" s="10"/>
      <c r="E191" s="10"/>
      <c r="F191" s="10"/>
      <c r="G191" s="10"/>
      <c r="H191" s="12" t="n">
        <f aca="false">IF(OR(B191="",NOT(ISNUMBER(C191))),0,IF(ISNUMBER(INDEX(Rates!$D$5:$D$19,MATCH(B191,Rates!$A$5:$A$19,0))),MIN(C191*INDEX(Rates!$B$5:$B$19,MATCH(B191,Rates!$A$5:$A$19,0)),INDEX(Rates!$D$5:$D$19,MATCH(B191,Rates!$A$5:$A$19,0))),C191*INDEX(Rates!$B$5:$B$19,MATCH(B191,Rates!$A$5:$A$19,0))))</f>
        <v>0</v>
      </c>
      <c r="I191" s="12" t="n">
        <f aca="false">IF(OR(B191="",NOT(ISNUMBER(C191)),C191=0),0,INDEX(Rates!$C$5:$C$19,MATCH(B191,Rates!$A$5:$A$19,0)))</f>
        <v>0</v>
      </c>
      <c r="J191" s="12" t="n">
        <f aca="false">IF(AND(D191="Y",ISNUMBER(C191)),C191*Rates!$B$22,0)</f>
        <v>0</v>
      </c>
      <c r="K191" s="12" t="n">
        <f aca="false">IF(AND(ISNUMBER(C191),E191="Buyer pays in another currency (4%)"),C191*Rates!$B$23,IF(AND(ISNUMBER(C191),E191="Other conversion (3%)"),C191*Rates!$B$24,0))</f>
        <v>0</v>
      </c>
      <c r="L191" s="12" t="n">
        <f aca="false">H191+I191+J191+K191</f>
        <v>0</v>
      </c>
      <c r="M191" s="12" t="n">
        <f aca="false">IF(ISNUMBER(C191),C191-L191,0)</f>
        <v>0</v>
      </c>
      <c r="N191" s="13" t="str">
        <f aca="false">IF(AND(ISNUMBER(C191),C191&gt;0),L191/C191,"")</f>
        <v/>
      </c>
      <c r="O191" s="12" t="n">
        <f aca="false">IF(F191="Y",L191+IF(G191="Standard dispute",Rates!$B$25,IF(G191="High-volume dispute",Rates!$B$26,IF(G191="Card chargeback",Rates!$B$27,0))),0)</f>
        <v>0</v>
      </c>
    </row>
    <row r="192" customFormat="false" ht="15" hidden="false" customHeight="false" outlineLevel="0" collapsed="false">
      <c r="A192" s="10"/>
      <c r="B192" s="10"/>
      <c r="C192" s="11"/>
      <c r="D192" s="10"/>
      <c r="E192" s="10"/>
      <c r="F192" s="10"/>
      <c r="G192" s="10"/>
      <c r="H192" s="12" t="n">
        <f aca="false">IF(OR(B192="",NOT(ISNUMBER(C192))),0,IF(ISNUMBER(INDEX(Rates!$D$5:$D$19,MATCH(B192,Rates!$A$5:$A$19,0))),MIN(C192*INDEX(Rates!$B$5:$B$19,MATCH(B192,Rates!$A$5:$A$19,0)),INDEX(Rates!$D$5:$D$19,MATCH(B192,Rates!$A$5:$A$19,0))),C192*INDEX(Rates!$B$5:$B$19,MATCH(B192,Rates!$A$5:$A$19,0))))</f>
        <v>0</v>
      </c>
      <c r="I192" s="12" t="n">
        <f aca="false">IF(OR(B192="",NOT(ISNUMBER(C192)),C192=0),0,INDEX(Rates!$C$5:$C$19,MATCH(B192,Rates!$A$5:$A$19,0)))</f>
        <v>0</v>
      </c>
      <c r="J192" s="12" t="n">
        <f aca="false">IF(AND(D192="Y",ISNUMBER(C192)),C192*Rates!$B$22,0)</f>
        <v>0</v>
      </c>
      <c r="K192" s="12" t="n">
        <f aca="false">IF(AND(ISNUMBER(C192),E192="Buyer pays in another currency (4%)"),C192*Rates!$B$23,IF(AND(ISNUMBER(C192),E192="Other conversion (3%)"),C192*Rates!$B$24,0))</f>
        <v>0</v>
      </c>
      <c r="L192" s="12" t="n">
        <f aca="false">H192+I192+J192+K192</f>
        <v>0</v>
      </c>
      <c r="M192" s="12" t="n">
        <f aca="false">IF(ISNUMBER(C192),C192-L192,0)</f>
        <v>0</v>
      </c>
      <c r="N192" s="13" t="str">
        <f aca="false">IF(AND(ISNUMBER(C192),C192&gt;0),L192/C192,"")</f>
        <v/>
      </c>
      <c r="O192" s="12" t="n">
        <f aca="false">IF(F192="Y",L192+IF(G192="Standard dispute",Rates!$B$25,IF(G192="High-volume dispute",Rates!$B$26,IF(G192="Card chargeback",Rates!$B$27,0))),0)</f>
        <v>0</v>
      </c>
    </row>
    <row r="193" customFormat="false" ht="15" hidden="false" customHeight="false" outlineLevel="0" collapsed="false">
      <c r="A193" s="10"/>
      <c r="B193" s="10"/>
      <c r="C193" s="11"/>
      <c r="D193" s="10"/>
      <c r="E193" s="10"/>
      <c r="F193" s="10"/>
      <c r="G193" s="10"/>
      <c r="H193" s="12" t="n">
        <f aca="false">IF(OR(B193="",NOT(ISNUMBER(C193))),0,IF(ISNUMBER(INDEX(Rates!$D$5:$D$19,MATCH(B193,Rates!$A$5:$A$19,0))),MIN(C193*INDEX(Rates!$B$5:$B$19,MATCH(B193,Rates!$A$5:$A$19,0)),INDEX(Rates!$D$5:$D$19,MATCH(B193,Rates!$A$5:$A$19,0))),C193*INDEX(Rates!$B$5:$B$19,MATCH(B193,Rates!$A$5:$A$19,0))))</f>
        <v>0</v>
      </c>
      <c r="I193" s="12" t="n">
        <f aca="false">IF(OR(B193="",NOT(ISNUMBER(C193)),C193=0),0,INDEX(Rates!$C$5:$C$19,MATCH(B193,Rates!$A$5:$A$19,0)))</f>
        <v>0</v>
      </c>
      <c r="J193" s="12" t="n">
        <f aca="false">IF(AND(D193="Y",ISNUMBER(C193)),C193*Rates!$B$22,0)</f>
        <v>0</v>
      </c>
      <c r="K193" s="12" t="n">
        <f aca="false">IF(AND(ISNUMBER(C193),E193="Buyer pays in another currency (4%)"),C193*Rates!$B$23,IF(AND(ISNUMBER(C193),E193="Other conversion (3%)"),C193*Rates!$B$24,0))</f>
        <v>0</v>
      </c>
      <c r="L193" s="12" t="n">
        <f aca="false">H193+I193+J193+K193</f>
        <v>0</v>
      </c>
      <c r="M193" s="12" t="n">
        <f aca="false">IF(ISNUMBER(C193),C193-L193,0)</f>
        <v>0</v>
      </c>
      <c r="N193" s="13" t="str">
        <f aca="false">IF(AND(ISNUMBER(C193),C193&gt;0),L193/C193,"")</f>
        <v/>
      </c>
      <c r="O193" s="12" t="n">
        <f aca="false">IF(F193="Y",L193+IF(G193="Standard dispute",Rates!$B$25,IF(G193="High-volume dispute",Rates!$B$26,IF(G193="Card chargeback",Rates!$B$27,0))),0)</f>
        <v>0</v>
      </c>
    </row>
    <row r="194" customFormat="false" ht="15" hidden="false" customHeight="false" outlineLevel="0" collapsed="false">
      <c r="A194" s="10"/>
      <c r="B194" s="10"/>
      <c r="C194" s="11"/>
      <c r="D194" s="10"/>
      <c r="E194" s="10"/>
      <c r="F194" s="10"/>
      <c r="G194" s="10"/>
      <c r="H194" s="12" t="n">
        <f aca="false">IF(OR(B194="",NOT(ISNUMBER(C194))),0,IF(ISNUMBER(INDEX(Rates!$D$5:$D$19,MATCH(B194,Rates!$A$5:$A$19,0))),MIN(C194*INDEX(Rates!$B$5:$B$19,MATCH(B194,Rates!$A$5:$A$19,0)),INDEX(Rates!$D$5:$D$19,MATCH(B194,Rates!$A$5:$A$19,0))),C194*INDEX(Rates!$B$5:$B$19,MATCH(B194,Rates!$A$5:$A$19,0))))</f>
        <v>0</v>
      </c>
      <c r="I194" s="12" t="n">
        <f aca="false">IF(OR(B194="",NOT(ISNUMBER(C194)),C194=0),0,INDEX(Rates!$C$5:$C$19,MATCH(B194,Rates!$A$5:$A$19,0)))</f>
        <v>0</v>
      </c>
      <c r="J194" s="12" t="n">
        <f aca="false">IF(AND(D194="Y",ISNUMBER(C194)),C194*Rates!$B$22,0)</f>
        <v>0</v>
      </c>
      <c r="K194" s="12" t="n">
        <f aca="false">IF(AND(ISNUMBER(C194),E194="Buyer pays in another currency (4%)"),C194*Rates!$B$23,IF(AND(ISNUMBER(C194),E194="Other conversion (3%)"),C194*Rates!$B$24,0))</f>
        <v>0</v>
      </c>
      <c r="L194" s="12" t="n">
        <f aca="false">H194+I194+J194+K194</f>
        <v>0</v>
      </c>
      <c r="M194" s="12" t="n">
        <f aca="false">IF(ISNUMBER(C194),C194-L194,0)</f>
        <v>0</v>
      </c>
      <c r="N194" s="13" t="str">
        <f aca="false">IF(AND(ISNUMBER(C194),C194&gt;0),L194/C194,"")</f>
        <v/>
      </c>
      <c r="O194" s="12" t="n">
        <f aca="false">IF(F194="Y",L194+IF(G194="Standard dispute",Rates!$B$25,IF(G194="High-volume dispute",Rates!$B$26,IF(G194="Card chargeback",Rates!$B$27,0))),0)</f>
        <v>0</v>
      </c>
    </row>
    <row r="195" customFormat="false" ht="15" hidden="false" customHeight="false" outlineLevel="0" collapsed="false">
      <c r="A195" s="10"/>
      <c r="B195" s="10"/>
      <c r="C195" s="11"/>
      <c r="D195" s="10"/>
      <c r="E195" s="10"/>
      <c r="F195" s="10"/>
      <c r="G195" s="10"/>
      <c r="H195" s="12" t="n">
        <f aca="false">IF(OR(B195="",NOT(ISNUMBER(C195))),0,IF(ISNUMBER(INDEX(Rates!$D$5:$D$19,MATCH(B195,Rates!$A$5:$A$19,0))),MIN(C195*INDEX(Rates!$B$5:$B$19,MATCH(B195,Rates!$A$5:$A$19,0)),INDEX(Rates!$D$5:$D$19,MATCH(B195,Rates!$A$5:$A$19,0))),C195*INDEX(Rates!$B$5:$B$19,MATCH(B195,Rates!$A$5:$A$19,0))))</f>
        <v>0</v>
      </c>
      <c r="I195" s="12" t="n">
        <f aca="false">IF(OR(B195="",NOT(ISNUMBER(C195)),C195=0),0,INDEX(Rates!$C$5:$C$19,MATCH(B195,Rates!$A$5:$A$19,0)))</f>
        <v>0</v>
      </c>
      <c r="J195" s="12" t="n">
        <f aca="false">IF(AND(D195="Y",ISNUMBER(C195)),C195*Rates!$B$22,0)</f>
        <v>0</v>
      </c>
      <c r="K195" s="12" t="n">
        <f aca="false">IF(AND(ISNUMBER(C195),E195="Buyer pays in another currency (4%)"),C195*Rates!$B$23,IF(AND(ISNUMBER(C195),E195="Other conversion (3%)"),C195*Rates!$B$24,0))</f>
        <v>0</v>
      </c>
      <c r="L195" s="12" t="n">
        <f aca="false">H195+I195+J195+K195</f>
        <v>0</v>
      </c>
      <c r="M195" s="12" t="n">
        <f aca="false">IF(ISNUMBER(C195),C195-L195,0)</f>
        <v>0</v>
      </c>
      <c r="N195" s="13" t="str">
        <f aca="false">IF(AND(ISNUMBER(C195),C195&gt;0),L195/C195,"")</f>
        <v/>
      </c>
      <c r="O195" s="12" t="n">
        <f aca="false">IF(F195="Y",L195+IF(G195="Standard dispute",Rates!$B$25,IF(G195="High-volume dispute",Rates!$B$26,IF(G195="Card chargeback",Rates!$B$27,0))),0)</f>
        <v>0</v>
      </c>
    </row>
    <row r="196" customFormat="false" ht="15" hidden="false" customHeight="false" outlineLevel="0" collapsed="false">
      <c r="A196" s="10"/>
      <c r="B196" s="10"/>
      <c r="C196" s="11"/>
      <c r="D196" s="10"/>
      <c r="E196" s="10"/>
      <c r="F196" s="10"/>
      <c r="G196" s="10"/>
      <c r="H196" s="12" t="n">
        <f aca="false">IF(OR(B196="",NOT(ISNUMBER(C196))),0,IF(ISNUMBER(INDEX(Rates!$D$5:$D$19,MATCH(B196,Rates!$A$5:$A$19,0))),MIN(C196*INDEX(Rates!$B$5:$B$19,MATCH(B196,Rates!$A$5:$A$19,0)),INDEX(Rates!$D$5:$D$19,MATCH(B196,Rates!$A$5:$A$19,0))),C196*INDEX(Rates!$B$5:$B$19,MATCH(B196,Rates!$A$5:$A$19,0))))</f>
        <v>0</v>
      </c>
      <c r="I196" s="12" t="n">
        <f aca="false">IF(OR(B196="",NOT(ISNUMBER(C196)),C196=0),0,INDEX(Rates!$C$5:$C$19,MATCH(B196,Rates!$A$5:$A$19,0)))</f>
        <v>0</v>
      </c>
      <c r="J196" s="12" t="n">
        <f aca="false">IF(AND(D196="Y",ISNUMBER(C196)),C196*Rates!$B$22,0)</f>
        <v>0</v>
      </c>
      <c r="K196" s="12" t="n">
        <f aca="false">IF(AND(ISNUMBER(C196),E196="Buyer pays in another currency (4%)"),C196*Rates!$B$23,IF(AND(ISNUMBER(C196),E196="Other conversion (3%)"),C196*Rates!$B$24,0))</f>
        <v>0</v>
      </c>
      <c r="L196" s="12" t="n">
        <f aca="false">H196+I196+J196+K196</f>
        <v>0</v>
      </c>
      <c r="M196" s="12" t="n">
        <f aca="false">IF(ISNUMBER(C196),C196-L196,0)</f>
        <v>0</v>
      </c>
      <c r="N196" s="13" t="str">
        <f aca="false">IF(AND(ISNUMBER(C196),C196&gt;0),L196/C196,"")</f>
        <v/>
      </c>
      <c r="O196" s="12" t="n">
        <f aca="false">IF(F196="Y",L196+IF(G196="Standard dispute",Rates!$B$25,IF(G196="High-volume dispute",Rates!$B$26,IF(G196="Card chargeback",Rates!$B$27,0))),0)</f>
        <v>0</v>
      </c>
    </row>
    <row r="197" customFormat="false" ht="15" hidden="false" customHeight="false" outlineLevel="0" collapsed="false">
      <c r="A197" s="10"/>
      <c r="B197" s="10"/>
      <c r="C197" s="11"/>
      <c r="D197" s="10"/>
      <c r="E197" s="10"/>
      <c r="F197" s="10"/>
      <c r="G197" s="10"/>
      <c r="H197" s="12" t="n">
        <f aca="false">IF(OR(B197="",NOT(ISNUMBER(C197))),0,IF(ISNUMBER(INDEX(Rates!$D$5:$D$19,MATCH(B197,Rates!$A$5:$A$19,0))),MIN(C197*INDEX(Rates!$B$5:$B$19,MATCH(B197,Rates!$A$5:$A$19,0)),INDEX(Rates!$D$5:$D$19,MATCH(B197,Rates!$A$5:$A$19,0))),C197*INDEX(Rates!$B$5:$B$19,MATCH(B197,Rates!$A$5:$A$19,0))))</f>
        <v>0</v>
      </c>
      <c r="I197" s="12" t="n">
        <f aca="false">IF(OR(B197="",NOT(ISNUMBER(C197)),C197=0),0,INDEX(Rates!$C$5:$C$19,MATCH(B197,Rates!$A$5:$A$19,0)))</f>
        <v>0</v>
      </c>
      <c r="J197" s="12" t="n">
        <f aca="false">IF(AND(D197="Y",ISNUMBER(C197)),C197*Rates!$B$22,0)</f>
        <v>0</v>
      </c>
      <c r="K197" s="12" t="n">
        <f aca="false">IF(AND(ISNUMBER(C197),E197="Buyer pays in another currency (4%)"),C197*Rates!$B$23,IF(AND(ISNUMBER(C197),E197="Other conversion (3%)"),C197*Rates!$B$24,0))</f>
        <v>0</v>
      </c>
      <c r="L197" s="12" t="n">
        <f aca="false">H197+I197+J197+K197</f>
        <v>0</v>
      </c>
      <c r="M197" s="12" t="n">
        <f aca="false">IF(ISNUMBER(C197),C197-L197,0)</f>
        <v>0</v>
      </c>
      <c r="N197" s="13" t="str">
        <f aca="false">IF(AND(ISNUMBER(C197),C197&gt;0),L197/C197,"")</f>
        <v/>
      </c>
      <c r="O197" s="12" t="n">
        <f aca="false">IF(F197="Y",L197+IF(G197="Standard dispute",Rates!$B$25,IF(G197="High-volume dispute",Rates!$B$26,IF(G197="Card chargeback",Rates!$B$27,0))),0)</f>
        <v>0</v>
      </c>
    </row>
    <row r="198" customFormat="false" ht="15" hidden="false" customHeight="false" outlineLevel="0" collapsed="false">
      <c r="A198" s="10"/>
      <c r="B198" s="10"/>
      <c r="C198" s="11"/>
      <c r="D198" s="10"/>
      <c r="E198" s="10"/>
      <c r="F198" s="10"/>
      <c r="G198" s="10"/>
      <c r="H198" s="12" t="n">
        <f aca="false">IF(OR(B198="",NOT(ISNUMBER(C198))),0,IF(ISNUMBER(INDEX(Rates!$D$5:$D$19,MATCH(B198,Rates!$A$5:$A$19,0))),MIN(C198*INDEX(Rates!$B$5:$B$19,MATCH(B198,Rates!$A$5:$A$19,0)),INDEX(Rates!$D$5:$D$19,MATCH(B198,Rates!$A$5:$A$19,0))),C198*INDEX(Rates!$B$5:$B$19,MATCH(B198,Rates!$A$5:$A$19,0))))</f>
        <v>0</v>
      </c>
      <c r="I198" s="12" t="n">
        <f aca="false">IF(OR(B198="",NOT(ISNUMBER(C198)),C198=0),0,INDEX(Rates!$C$5:$C$19,MATCH(B198,Rates!$A$5:$A$19,0)))</f>
        <v>0</v>
      </c>
      <c r="J198" s="12" t="n">
        <f aca="false">IF(AND(D198="Y",ISNUMBER(C198)),C198*Rates!$B$22,0)</f>
        <v>0</v>
      </c>
      <c r="K198" s="12" t="n">
        <f aca="false">IF(AND(ISNUMBER(C198),E198="Buyer pays in another currency (4%)"),C198*Rates!$B$23,IF(AND(ISNUMBER(C198),E198="Other conversion (3%)"),C198*Rates!$B$24,0))</f>
        <v>0</v>
      </c>
      <c r="L198" s="12" t="n">
        <f aca="false">H198+I198+J198+K198</f>
        <v>0</v>
      </c>
      <c r="M198" s="12" t="n">
        <f aca="false">IF(ISNUMBER(C198),C198-L198,0)</f>
        <v>0</v>
      </c>
      <c r="N198" s="13" t="str">
        <f aca="false">IF(AND(ISNUMBER(C198),C198&gt;0),L198/C198,"")</f>
        <v/>
      </c>
      <c r="O198" s="12" t="n">
        <f aca="false">IF(F198="Y",L198+IF(G198="Standard dispute",Rates!$B$25,IF(G198="High-volume dispute",Rates!$B$26,IF(G198="Card chargeback",Rates!$B$27,0))),0)</f>
        <v>0</v>
      </c>
    </row>
    <row r="199" customFormat="false" ht="15" hidden="false" customHeight="false" outlineLevel="0" collapsed="false">
      <c r="A199" s="10"/>
      <c r="B199" s="10"/>
      <c r="C199" s="11"/>
      <c r="D199" s="10"/>
      <c r="E199" s="10"/>
      <c r="F199" s="10"/>
      <c r="G199" s="10"/>
      <c r="H199" s="12" t="n">
        <f aca="false">IF(OR(B199="",NOT(ISNUMBER(C199))),0,IF(ISNUMBER(INDEX(Rates!$D$5:$D$19,MATCH(B199,Rates!$A$5:$A$19,0))),MIN(C199*INDEX(Rates!$B$5:$B$19,MATCH(B199,Rates!$A$5:$A$19,0)),INDEX(Rates!$D$5:$D$19,MATCH(B199,Rates!$A$5:$A$19,0))),C199*INDEX(Rates!$B$5:$B$19,MATCH(B199,Rates!$A$5:$A$19,0))))</f>
        <v>0</v>
      </c>
      <c r="I199" s="12" t="n">
        <f aca="false">IF(OR(B199="",NOT(ISNUMBER(C199)),C199=0),0,INDEX(Rates!$C$5:$C$19,MATCH(B199,Rates!$A$5:$A$19,0)))</f>
        <v>0</v>
      </c>
      <c r="J199" s="12" t="n">
        <f aca="false">IF(AND(D199="Y",ISNUMBER(C199)),C199*Rates!$B$22,0)</f>
        <v>0</v>
      </c>
      <c r="K199" s="12" t="n">
        <f aca="false">IF(AND(ISNUMBER(C199),E199="Buyer pays in another currency (4%)"),C199*Rates!$B$23,IF(AND(ISNUMBER(C199),E199="Other conversion (3%)"),C199*Rates!$B$24,0))</f>
        <v>0</v>
      </c>
      <c r="L199" s="12" t="n">
        <f aca="false">H199+I199+J199+K199</f>
        <v>0</v>
      </c>
      <c r="M199" s="12" t="n">
        <f aca="false">IF(ISNUMBER(C199),C199-L199,0)</f>
        <v>0</v>
      </c>
      <c r="N199" s="13" t="str">
        <f aca="false">IF(AND(ISNUMBER(C199),C199&gt;0),L199/C199,"")</f>
        <v/>
      </c>
      <c r="O199" s="12" t="n">
        <f aca="false">IF(F199="Y",L199+IF(G199="Standard dispute",Rates!$B$25,IF(G199="High-volume dispute",Rates!$B$26,IF(G199="Card chargeback",Rates!$B$27,0))),0)</f>
        <v>0</v>
      </c>
    </row>
    <row r="200" customFormat="false" ht="15" hidden="false" customHeight="false" outlineLevel="0" collapsed="false">
      <c r="A200" s="10"/>
      <c r="B200" s="10"/>
      <c r="C200" s="11"/>
      <c r="D200" s="10"/>
      <c r="E200" s="10"/>
      <c r="F200" s="10"/>
      <c r="G200" s="10"/>
      <c r="H200" s="12" t="n">
        <f aca="false">IF(OR(B200="",NOT(ISNUMBER(C200))),0,IF(ISNUMBER(INDEX(Rates!$D$5:$D$19,MATCH(B200,Rates!$A$5:$A$19,0))),MIN(C200*INDEX(Rates!$B$5:$B$19,MATCH(B200,Rates!$A$5:$A$19,0)),INDEX(Rates!$D$5:$D$19,MATCH(B200,Rates!$A$5:$A$19,0))),C200*INDEX(Rates!$B$5:$B$19,MATCH(B200,Rates!$A$5:$A$19,0))))</f>
        <v>0</v>
      </c>
      <c r="I200" s="12" t="n">
        <f aca="false">IF(OR(B200="",NOT(ISNUMBER(C200)),C200=0),0,INDEX(Rates!$C$5:$C$19,MATCH(B200,Rates!$A$5:$A$19,0)))</f>
        <v>0</v>
      </c>
      <c r="J200" s="12" t="n">
        <f aca="false">IF(AND(D200="Y",ISNUMBER(C200)),C200*Rates!$B$22,0)</f>
        <v>0</v>
      </c>
      <c r="K200" s="12" t="n">
        <f aca="false">IF(AND(ISNUMBER(C200),E200="Buyer pays in another currency (4%)"),C200*Rates!$B$23,IF(AND(ISNUMBER(C200),E200="Other conversion (3%)"),C200*Rates!$B$24,0))</f>
        <v>0</v>
      </c>
      <c r="L200" s="12" t="n">
        <f aca="false">H200+I200+J200+K200</f>
        <v>0</v>
      </c>
      <c r="M200" s="12" t="n">
        <f aca="false">IF(ISNUMBER(C200),C200-L200,0)</f>
        <v>0</v>
      </c>
      <c r="N200" s="13" t="str">
        <f aca="false">IF(AND(ISNUMBER(C200),C200&gt;0),L200/C200,"")</f>
        <v/>
      </c>
      <c r="O200" s="12" t="n">
        <f aca="false">IF(F200="Y",L200+IF(G200="Standard dispute",Rates!$B$25,IF(G200="High-volume dispute",Rates!$B$26,IF(G200="Card chargeback",Rates!$B$27,0))),0)</f>
        <v>0</v>
      </c>
    </row>
    <row r="201" customFormat="false" ht="15" hidden="false" customHeight="false" outlineLevel="0" collapsed="false">
      <c r="A201" s="10"/>
      <c r="B201" s="10"/>
      <c r="C201" s="11"/>
      <c r="D201" s="10"/>
      <c r="E201" s="10"/>
      <c r="F201" s="10"/>
      <c r="G201" s="10"/>
      <c r="H201" s="12" t="n">
        <f aca="false">IF(OR(B201="",NOT(ISNUMBER(C201))),0,IF(ISNUMBER(INDEX(Rates!$D$5:$D$19,MATCH(B201,Rates!$A$5:$A$19,0))),MIN(C201*INDEX(Rates!$B$5:$B$19,MATCH(B201,Rates!$A$5:$A$19,0)),INDEX(Rates!$D$5:$D$19,MATCH(B201,Rates!$A$5:$A$19,0))),C201*INDEX(Rates!$B$5:$B$19,MATCH(B201,Rates!$A$5:$A$19,0))))</f>
        <v>0</v>
      </c>
      <c r="I201" s="12" t="n">
        <f aca="false">IF(OR(B201="",NOT(ISNUMBER(C201)),C201=0),0,INDEX(Rates!$C$5:$C$19,MATCH(B201,Rates!$A$5:$A$19,0)))</f>
        <v>0</v>
      </c>
      <c r="J201" s="12" t="n">
        <f aca="false">IF(AND(D201="Y",ISNUMBER(C201)),C201*Rates!$B$22,0)</f>
        <v>0</v>
      </c>
      <c r="K201" s="12" t="n">
        <f aca="false">IF(AND(ISNUMBER(C201),E201="Buyer pays in another currency (4%)"),C201*Rates!$B$23,IF(AND(ISNUMBER(C201),E201="Other conversion (3%)"),C201*Rates!$B$24,0))</f>
        <v>0</v>
      </c>
      <c r="L201" s="12" t="n">
        <f aca="false">H201+I201+J201+K201</f>
        <v>0</v>
      </c>
      <c r="M201" s="12" t="n">
        <f aca="false">IF(ISNUMBER(C201),C201-L201,0)</f>
        <v>0</v>
      </c>
      <c r="N201" s="13" t="str">
        <f aca="false">IF(AND(ISNUMBER(C201),C201&gt;0),L201/C201,"")</f>
        <v/>
      </c>
      <c r="O201" s="12" t="n">
        <f aca="false">IF(F201="Y",L201+IF(G201="Standard dispute",Rates!$B$25,IF(G201="High-volume dispute",Rates!$B$26,IF(G201="Card chargeback",Rates!$B$27,0))),0)</f>
        <v>0</v>
      </c>
    </row>
    <row r="202" customFormat="false" ht="15" hidden="false" customHeight="false" outlineLevel="0" collapsed="false">
      <c r="A202" s="10"/>
      <c r="B202" s="10"/>
      <c r="C202" s="11"/>
      <c r="D202" s="10"/>
      <c r="E202" s="10"/>
      <c r="F202" s="10"/>
      <c r="G202" s="10"/>
      <c r="H202" s="12" t="n">
        <f aca="false">IF(OR(B202="",NOT(ISNUMBER(C202))),0,IF(ISNUMBER(INDEX(Rates!$D$5:$D$19,MATCH(B202,Rates!$A$5:$A$19,0))),MIN(C202*INDEX(Rates!$B$5:$B$19,MATCH(B202,Rates!$A$5:$A$19,0)),INDEX(Rates!$D$5:$D$19,MATCH(B202,Rates!$A$5:$A$19,0))),C202*INDEX(Rates!$B$5:$B$19,MATCH(B202,Rates!$A$5:$A$19,0))))</f>
        <v>0</v>
      </c>
      <c r="I202" s="12" t="n">
        <f aca="false">IF(OR(B202="",NOT(ISNUMBER(C202)),C202=0),0,INDEX(Rates!$C$5:$C$19,MATCH(B202,Rates!$A$5:$A$19,0)))</f>
        <v>0</v>
      </c>
      <c r="J202" s="12" t="n">
        <f aca="false">IF(AND(D202="Y",ISNUMBER(C202)),C202*Rates!$B$22,0)</f>
        <v>0</v>
      </c>
      <c r="K202" s="12" t="n">
        <f aca="false">IF(AND(ISNUMBER(C202),E202="Buyer pays in another currency (4%)"),C202*Rates!$B$23,IF(AND(ISNUMBER(C202),E202="Other conversion (3%)"),C202*Rates!$B$24,0))</f>
        <v>0</v>
      </c>
      <c r="L202" s="12" t="n">
        <f aca="false">H202+I202+J202+K202</f>
        <v>0</v>
      </c>
      <c r="M202" s="12" t="n">
        <f aca="false">IF(ISNUMBER(C202),C202-L202,0)</f>
        <v>0</v>
      </c>
      <c r="N202" s="13" t="str">
        <f aca="false">IF(AND(ISNUMBER(C202),C202&gt;0),L202/C202,"")</f>
        <v/>
      </c>
      <c r="O202" s="12" t="n">
        <f aca="false">IF(F202="Y",L202+IF(G202="Standard dispute",Rates!$B$25,IF(G202="High-volume dispute",Rates!$B$26,IF(G202="Card chargeback",Rates!$B$27,0))),0)</f>
        <v>0</v>
      </c>
    </row>
    <row r="203" customFormat="false" ht="15" hidden="false" customHeight="false" outlineLevel="0" collapsed="false">
      <c r="A203" s="10"/>
      <c r="B203" s="10"/>
      <c r="C203" s="11"/>
      <c r="D203" s="10"/>
      <c r="E203" s="10"/>
      <c r="F203" s="10"/>
      <c r="G203" s="10"/>
      <c r="H203" s="12" t="n">
        <f aca="false">IF(OR(B203="",NOT(ISNUMBER(C203))),0,IF(ISNUMBER(INDEX(Rates!$D$5:$D$19,MATCH(B203,Rates!$A$5:$A$19,0))),MIN(C203*INDEX(Rates!$B$5:$B$19,MATCH(B203,Rates!$A$5:$A$19,0)),INDEX(Rates!$D$5:$D$19,MATCH(B203,Rates!$A$5:$A$19,0))),C203*INDEX(Rates!$B$5:$B$19,MATCH(B203,Rates!$A$5:$A$19,0))))</f>
        <v>0</v>
      </c>
      <c r="I203" s="12" t="n">
        <f aca="false">IF(OR(B203="",NOT(ISNUMBER(C203)),C203=0),0,INDEX(Rates!$C$5:$C$19,MATCH(B203,Rates!$A$5:$A$19,0)))</f>
        <v>0</v>
      </c>
      <c r="J203" s="12" t="n">
        <f aca="false">IF(AND(D203="Y",ISNUMBER(C203)),C203*Rates!$B$22,0)</f>
        <v>0</v>
      </c>
      <c r="K203" s="12" t="n">
        <f aca="false">IF(AND(ISNUMBER(C203),E203="Buyer pays in another currency (4%)"),C203*Rates!$B$23,IF(AND(ISNUMBER(C203),E203="Other conversion (3%)"),C203*Rates!$B$24,0))</f>
        <v>0</v>
      </c>
      <c r="L203" s="12" t="n">
        <f aca="false">H203+I203+J203+K203</f>
        <v>0</v>
      </c>
      <c r="M203" s="12" t="n">
        <f aca="false">IF(ISNUMBER(C203),C203-L203,0)</f>
        <v>0</v>
      </c>
      <c r="N203" s="13" t="str">
        <f aca="false">IF(AND(ISNUMBER(C203),C203&gt;0),L203/C203,"")</f>
        <v/>
      </c>
      <c r="O203" s="12" t="n">
        <f aca="false">IF(F203="Y",L203+IF(G203="Standard dispute",Rates!$B$25,IF(G203="High-volume dispute",Rates!$B$26,IF(G203="Card chargeback",Rates!$B$27,0))),0)</f>
        <v>0</v>
      </c>
    </row>
    <row r="204" customFormat="false" ht="15" hidden="false" customHeight="false" outlineLevel="0" collapsed="false">
      <c r="A204" s="10"/>
      <c r="B204" s="10"/>
      <c r="C204" s="11"/>
      <c r="D204" s="10"/>
      <c r="E204" s="10"/>
      <c r="F204" s="10"/>
      <c r="G204" s="10"/>
      <c r="H204" s="12" t="n">
        <f aca="false">IF(OR(B204="",NOT(ISNUMBER(C204))),0,IF(ISNUMBER(INDEX(Rates!$D$5:$D$19,MATCH(B204,Rates!$A$5:$A$19,0))),MIN(C204*INDEX(Rates!$B$5:$B$19,MATCH(B204,Rates!$A$5:$A$19,0)),INDEX(Rates!$D$5:$D$19,MATCH(B204,Rates!$A$5:$A$19,0))),C204*INDEX(Rates!$B$5:$B$19,MATCH(B204,Rates!$A$5:$A$19,0))))</f>
        <v>0</v>
      </c>
      <c r="I204" s="12" t="n">
        <f aca="false">IF(OR(B204="",NOT(ISNUMBER(C204)),C204=0),0,INDEX(Rates!$C$5:$C$19,MATCH(B204,Rates!$A$5:$A$19,0)))</f>
        <v>0</v>
      </c>
      <c r="J204" s="12" t="n">
        <f aca="false">IF(AND(D204="Y",ISNUMBER(C204)),C204*Rates!$B$22,0)</f>
        <v>0</v>
      </c>
      <c r="K204" s="12" t="n">
        <f aca="false">IF(AND(ISNUMBER(C204),E204="Buyer pays in another currency (4%)"),C204*Rates!$B$23,IF(AND(ISNUMBER(C204),E204="Other conversion (3%)"),C204*Rates!$B$24,0))</f>
        <v>0</v>
      </c>
      <c r="L204" s="12" t="n">
        <f aca="false">H204+I204+J204+K204</f>
        <v>0</v>
      </c>
      <c r="M204" s="12" t="n">
        <f aca="false">IF(ISNUMBER(C204),C204-L204,0)</f>
        <v>0</v>
      </c>
      <c r="N204" s="13" t="str">
        <f aca="false">IF(AND(ISNUMBER(C204),C204&gt;0),L204/C204,"")</f>
        <v/>
      </c>
      <c r="O204" s="12" t="n">
        <f aca="false">IF(F204="Y",L204+IF(G204="Standard dispute",Rates!$B$25,IF(G204="High-volume dispute",Rates!$B$26,IF(G204="Card chargeback",Rates!$B$27,0))),0)</f>
        <v>0</v>
      </c>
    </row>
    <row r="205" customFormat="false" ht="15" hidden="false" customHeight="false" outlineLevel="0" collapsed="false">
      <c r="A205" s="10"/>
      <c r="B205" s="10"/>
      <c r="C205" s="11"/>
      <c r="D205" s="10"/>
      <c r="E205" s="10"/>
      <c r="F205" s="10"/>
      <c r="G205" s="10"/>
      <c r="H205" s="12" t="n">
        <f aca="false">IF(OR(B205="",NOT(ISNUMBER(C205))),0,IF(ISNUMBER(INDEX(Rates!$D$5:$D$19,MATCH(B205,Rates!$A$5:$A$19,0))),MIN(C205*INDEX(Rates!$B$5:$B$19,MATCH(B205,Rates!$A$5:$A$19,0)),INDEX(Rates!$D$5:$D$19,MATCH(B205,Rates!$A$5:$A$19,0))),C205*INDEX(Rates!$B$5:$B$19,MATCH(B205,Rates!$A$5:$A$19,0))))</f>
        <v>0</v>
      </c>
      <c r="I205" s="12" t="n">
        <f aca="false">IF(OR(B205="",NOT(ISNUMBER(C205)),C205=0),0,INDEX(Rates!$C$5:$C$19,MATCH(B205,Rates!$A$5:$A$19,0)))</f>
        <v>0</v>
      </c>
      <c r="J205" s="12" t="n">
        <f aca="false">IF(AND(D205="Y",ISNUMBER(C205)),C205*Rates!$B$22,0)</f>
        <v>0</v>
      </c>
      <c r="K205" s="12" t="n">
        <f aca="false">IF(AND(ISNUMBER(C205),E205="Buyer pays in another currency (4%)"),C205*Rates!$B$23,IF(AND(ISNUMBER(C205),E205="Other conversion (3%)"),C205*Rates!$B$24,0))</f>
        <v>0</v>
      </c>
      <c r="L205" s="12" t="n">
        <f aca="false">H205+I205+J205+K205</f>
        <v>0</v>
      </c>
      <c r="M205" s="12" t="n">
        <f aca="false">IF(ISNUMBER(C205),C205-L205,0)</f>
        <v>0</v>
      </c>
      <c r="N205" s="13" t="str">
        <f aca="false">IF(AND(ISNUMBER(C205),C205&gt;0),L205/C205,"")</f>
        <v/>
      </c>
      <c r="O205" s="12" t="n">
        <f aca="false">IF(F205="Y",L205+IF(G205="Standard dispute",Rates!$B$25,IF(G205="High-volume dispute",Rates!$B$26,IF(G205="Card chargeback",Rates!$B$27,0))),0)</f>
        <v>0</v>
      </c>
    </row>
  </sheetData>
  <dataValidations count="4">
    <dataValidation allowBlank="true" errorStyle="stop" operator="between" showDropDown="false" showErrorMessage="false" showInputMessage="false" sqref="B6:B205" type="list">
      <formula1>Rates!$A$5:$A$19</formula1>
      <formula2>0</formula2>
    </dataValidation>
    <dataValidation allowBlank="true" errorStyle="stop" operator="between" showDropDown="false" showErrorMessage="false" showInputMessage="false" sqref="D6:D205 F6:F205" type="list">
      <formula1>"Y,N"</formula1>
      <formula2>0</formula2>
    </dataValidation>
    <dataValidation allowBlank="true" errorStyle="stop" operator="between" showDropDown="false" showErrorMessage="false" showInputMessage="false" sqref="E6:E205" type="list">
      <formula1>"None,Buyer pays in another currency (4%),Other conversion (3%)"</formula1>
      <formula2>0</formula2>
    </dataValidation>
    <dataValidation allowBlank="true" errorStyle="stop" operator="between" showDropDown="false" showErrorMessage="false" showInputMessage="false" sqref="G6:G205" type="list">
      <formula1>"None,Standard dispute,High-volume dispute,Card chargeback"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43</v>
      </c>
    </row>
    <row r="4" customFormat="false" ht="15" hidden="false" customHeight="false" outlineLevel="0" collapsed="false">
      <c r="A4" s="14" t="s">
        <v>44</v>
      </c>
      <c r="B4" s="15" t="n">
        <f aca="false">COUNT(Payments!$C$6:$C$205)</f>
        <v>0</v>
      </c>
    </row>
    <row r="5" customFormat="false" ht="15" hidden="false" customHeight="false" outlineLevel="0" collapsed="false">
      <c r="A5" s="14" t="s">
        <v>45</v>
      </c>
      <c r="B5" s="16" t="n">
        <f aca="false">SUM(Payments!$C$6:$C$205)</f>
        <v>0</v>
      </c>
    </row>
    <row r="6" customFormat="false" ht="15" hidden="false" customHeight="false" outlineLevel="0" collapsed="false">
      <c r="A6" s="14" t="s">
        <v>46</v>
      </c>
      <c r="B6" s="16" t="n">
        <f aca="false">SUM(Payments!$L$6:$L$205)</f>
        <v>0</v>
      </c>
    </row>
    <row r="7" customFormat="false" ht="15" hidden="false" customHeight="false" outlineLevel="0" collapsed="false">
      <c r="A7" s="14" t="s">
        <v>47</v>
      </c>
      <c r="B7" s="16" t="n">
        <f aca="false">SUM(Payments!$M$6:$M$205)</f>
        <v>0</v>
      </c>
    </row>
    <row r="8" customFormat="false" ht="15" hidden="false" customHeight="false" outlineLevel="0" collapsed="false">
      <c r="A8" s="14" t="s">
        <v>48</v>
      </c>
      <c r="B8" s="13" t="n">
        <f aca="false">IF(B5&gt;0,B6/B5,0)</f>
        <v>0</v>
      </c>
    </row>
    <row r="10" customFormat="false" ht="15" hidden="false" customHeight="false" outlineLevel="0" collapsed="false">
      <c r="A10" s="14" t="s">
        <v>49</v>
      </c>
      <c r="B10" s="15" t="n">
        <f aca="false">COUNTIF(Payments!$F$6:$F$205,"Y")</f>
        <v>0</v>
      </c>
    </row>
    <row r="11" customFormat="false" ht="15" hidden="false" customHeight="false" outlineLevel="0" collapsed="false">
      <c r="A11" s="14" t="s">
        <v>50</v>
      </c>
      <c r="B11" s="16" t="n">
        <f aca="false">SUM(Payments!$O$6:$O$205)</f>
        <v>0</v>
      </c>
    </row>
    <row r="12" customFormat="false" ht="15" hidden="false" customHeight="false" outlineLevel="0" collapsed="false">
      <c r="A12" s="14" t="s">
        <v>51</v>
      </c>
      <c r="B12" s="17" t="n">
        <f aca="false">IF(B6&gt;0,B11/B6,0)</f>
        <v>0</v>
      </c>
    </row>
    <row r="14" customFormat="false" ht="15" hidden="false" customHeight="false" outlineLevel="0" collapsed="false">
      <c r="A14" s="14" t="s">
        <v>52</v>
      </c>
      <c r="B14" s="16" t="n">
        <f aca="false">B5*0.0299</f>
        <v>0</v>
      </c>
    </row>
    <row r="15" customFormat="false" ht="15" hidden="false" customHeight="false" outlineLevel="0" collapsed="false">
      <c r="A15" s="14" t="s">
        <v>53</v>
      </c>
      <c r="B15" s="16" t="n">
        <f aca="false">B6-B14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16"/>
  </cols>
  <sheetData>
    <row r="1" customFormat="false" ht="17.35" hidden="false" customHeight="false" outlineLevel="0" collapsed="false">
      <c r="A1" s="1" t="s">
        <v>54</v>
      </c>
    </row>
    <row r="4" customFormat="false" ht="23.85" hidden="false" customHeight="false" outlineLevel="0" collapsed="false">
      <c r="A4" s="18" t="s">
        <v>24</v>
      </c>
      <c r="B4" s="18" t="s">
        <v>55</v>
      </c>
      <c r="C4" s="18" t="s">
        <v>31</v>
      </c>
      <c r="D4" s="18" t="s">
        <v>56</v>
      </c>
    </row>
    <row r="5" customFormat="false" ht="15" hidden="false" customHeight="false" outlineLevel="0" collapsed="false">
      <c r="A5" s="10" t="s">
        <v>57</v>
      </c>
      <c r="B5" s="19" t="n">
        <v>0.0349</v>
      </c>
      <c r="C5" s="20" t="n">
        <v>0.49</v>
      </c>
      <c r="D5" s="20"/>
    </row>
    <row r="6" customFormat="false" ht="15" hidden="false" customHeight="false" outlineLevel="0" collapsed="false">
      <c r="A6" s="10" t="s">
        <v>58</v>
      </c>
      <c r="B6" s="19" t="n">
        <v>0.0299</v>
      </c>
      <c r="C6" s="20" t="n">
        <v>0.49</v>
      </c>
      <c r="D6" s="20"/>
    </row>
    <row r="7" customFormat="false" ht="15" hidden="false" customHeight="false" outlineLevel="0" collapsed="false">
      <c r="A7" s="10" t="s">
        <v>59</v>
      </c>
      <c r="B7" s="19" t="n">
        <v>0.0299</v>
      </c>
      <c r="C7" s="20" t="n">
        <v>0</v>
      </c>
      <c r="D7" s="20"/>
    </row>
    <row r="8" customFormat="false" ht="15" hidden="false" customHeight="false" outlineLevel="0" collapsed="false">
      <c r="A8" s="10" t="s">
        <v>60</v>
      </c>
      <c r="B8" s="19" t="n">
        <v>0.0349</v>
      </c>
      <c r="C8" s="20" t="n">
        <v>0.49</v>
      </c>
      <c r="D8" s="20"/>
    </row>
    <row r="9" customFormat="false" ht="15" hidden="false" customHeight="false" outlineLevel="0" collapsed="false">
      <c r="A9" s="10" t="s">
        <v>39</v>
      </c>
      <c r="B9" s="19" t="n">
        <v>0.0299</v>
      </c>
      <c r="C9" s="20" t="n">
        <v>0.49</v>
      </c>
      <c r="D9" s="20"/>
    </row>
    <row r="10" customFormat="false" ht="15" hidden="false" customHeight="false" outlineLevel="0" collapsed="false">
      <c r="A10" s="10" t="s">
        <v>61</v>
      </c>
      <c r="B10" s="19" t="n">
        <v>0.01</v>
      </c>
      <c r="C10" s="20" t="n">
        <v>0</v>
      </c>
      <c r="D10" s="20" t="n">
        <v>10</v>
      </c>
    </row>
    <row r="11" customFormat="false" ht="15" hidden="false" customHeight="false" outlineLevel="0" collapsed="false">
      <c r="A11" s="10" t="s">
        <v>62</v>
      </c>
      <c r="B11" s="19" t="n">
        <v>0.0499</v>
      </c>
      <c r="C11" s="20" t="n">
        <v>0.49</v>
      </c>
      <c r="D11" s="20"/>
    </row>
    <row r="12" customFormat="false" ht="15" hidden="false" customHeight="false" outlineLevel="0" collapsed="false">
      <c r="A12" s="10" t="s">
        <v>63</v>
      </c>
      <c r="B12" s="19" t="n">
        <v>0.0229</v>
      </c>
      <c r="C12" s="20" t="n">
        <v>0.09</v>
      </c>
      <c r="D12" s="20"/>
    </row>
    <row r="13" customFormat="false" ht="15" hidden="false" customHeight="false" outlineLevel="0" collapsed="false">
      <c r="A13" s="10" t="s">
        <v>64</v>
      </c>
      <c r="B13" s="19" t="n">
        <v>0.0499</v>
      </c>
      <c r="C13" s="20" t="n">
        <v>0.09</v>
      </c>
      <c r="D13" s="20"/>
    </row>
    <row r="14" customFormat="false" ht="15" hidden="false" customHeight="false" outlineLevel="0" collapsed="false">
      <c r="A14" s="10" t="s">
        <v>65</v>
      </c>
      <c r="B14" s="19" t="n">
        <v>0.0229</v>
      </c>
      <c r="C14" s="20" t="n">
        <v>0.09</v>
      </c>
      <c r="D14" s="20"/>
    </row>
    <row r="15" customFormat="false" ht="15" hidden="false" customHeight="false" outlineLevel="0" collapsed="false">
      <c r="A15" s="10" t="s">
        <v>66</v>
      </c>
      <c r="B15" s="19" t="n">
        <v>0.0289</v>
      </c>
      <c r="C15" s="20" t="n">
        <v>0.29</v>
      </c>
      <c r="D15" s="20"/>
    </row>
    <row r="16" customFormat="false" ht="15" hidden="false" customHeight="false" outlineLevel="0" collapsed="false">
      <c r="A16" s="10" t="s">
        <v>67</v>
      </c>
      <c r="B16" s="19" t="n">
        <v>0.0339</v>
      </c>
      <c r="C16" s="20" t="n">
        <v>0.29</v>
      </c>
      <c r="D16" s="20"/>
    </row>
    <row r="17" customFormat="false" ht="15" hidden="false" customHeight="false" outlineLevel="0" collapsed="false">
      <c r="A17" s="10" t="s">
        <v>68</v>
      </c>
      <c r="B17" s="19" t="n">
        <v>0.0289</v>
      </c>
      <c r="C17" s="20" t="n">
        <v>0.49</v>
      </c>
      <c r="D17" s="20"/>
    </row>
    <row r="18" customFormat="false" ht="15" hidden="false" customHeight="false" outlineLevel="0" collapsed="false">
      <c r="A18" s="10" t="s">
        <v>69</v>
      </c>
      <c r="B18" s="19" t="n">
        <v>0.0199</v>
      </c>
      <c r="C18" s="20" t="n">
        <v>0.49</v>
      </c>
      <c r="D18" s="20"/>
    </row>
    <row r="19" customFormat="false" ht="15" hidden="false" customHeight="false" outlineLevel="0" collapsed="false">
      <c r="A19" s="10" t="s">
        <v>70</v>
      </c>
      <c r="B19" s="19" t="n">
        <v>0.0349</v>
      </c>
      <c r="C19" s="20" t="n">
        <v>0.49</v>
      </c>
      <c r="D19" s="20"/>
    </row>
    <row r="22" customFormat="false" ht="15" hidden="false" customHeight="false" outlineLevel="0" collapsed="false">
      <c r="A22" s="14" t="s">
        <v>32</v>
      </c>
      <c r="B22" s="19" t="n">
        <v>0.015</v>
      </c>
    </row>
    <row r="23" customFormat="false" ht="15" hidden="false" customHeight="false" outlineLevel="0" collapsed="false">
      <c r="A23" s="14" t="s">
        <v>71</v>
      </c>
      <c r="B23" s="19" t="n">
        <v>0.04</v>
      </c>
    </row>
    <row r="24" customFormat="false" ht="15" hidden="false" customHeight="false" outlineLevel="0" collapsed="false">
      <c r="A24" s="14" t="s">
        <v>72</v>
      </c>
      <c r="B24" s="19" t="n">
        <v>0.03</v>
      </c>
    </row>
    <row r="25" customFormat="false" ht="15" hidden="false" customHeight="false" outlineLevel="0" collapsed="false">
      <c r="A25" s="14" t="s">
        <v>73</v>
      </c>
      <c r="B25" s="20" t="n">
        <v>15</v>
      </c>
    </row>
    <row r="26" customFormat="false" ht="15" hidden="false" customHeight="false" outlineLevel="0" collapsed="false">
      <c r="A26" s="14" t="s">
        <v>74</v>
      </c>
      <c r="B26" s="20" t="n">
        <v>30</v>
      </c>
    </row>
    <row r="27" customFormat="false" ht="15" hidden="false" customHeight="false" outlineLevel="0" collapsed="false">
      <c r="A27" s="14" t="s">
        <v>75</v>
      </c>
      <c r="B27" s="20" t="n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2026-09-19T16:38:45Z</dcterms:created>
  <dc:creator>openpyxl</dc:creator>
  <dc:description/>
  <dc:language>en-US</dc:language>
  <cp:lastModifiedBy/>
  <dcterms:modified xsi:type="dcterms:W3CDTF">2026-09-19T16:38:46Z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