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NOI" sheetId="2" state="visible" r:id="rId4"/>
    <sheet name="3-year tren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<sst xmlns="http://schemas.openxmlformats.org/spreadsheetml/2006/main" count="59" uniqueCount="53">
  <si>
    <t xml:space="preserve">NOI workbook: the income-and-expense waterfall</t>
  </si>
  <si>
    <t xml:space="preserve">Calcority. Potential gross income down to net operating income, the operating expense ratio, NOI margin, an informal reserve-adjusted NOI, the value implied at a cap rate, and a year-over-year growth check, plus a three-year NOI trend sheet.</t>
  </si>
  <si>
    <t xml:space="preserve">How to use</t>
  </si>
  <si>
    <t xml:space="preserve">1</t>
  </si>
  <si>
    <t xml:space="preserve">NOI tab: overwrite the example, a 50-unit multifamily property, with your own rental income, other income, vacancy assumption, and itemized operating expenses.</t>
  </si>
  <si>
    <t xml:space="preserve">2</t>
  </si>
  <si>
    <t xml:space="preserve">The tab shows the full waterfall from potential gross income to NOI, the operating expense ratio, NOI margin, an informal NOI figure net of a replacement reserve, and the value implied at a cap rate you choose.</t>
  </si>
  <si>
    <t xml:space="preserve">3</t>
  </si>
  <si>
    <t xml:space="preserve">Trend tab: a three-year NOI history with year-over-year growth and the resulting change in value at a constant cap rate, useful for tracking a property's operating performance over time.</t>
  </si>
  <si>
    <t xml:space="preserve">Colors</t>
  </si>
  <si>
    <t xml:space="preserve">Blue on yellow = you type. Black = formula. The starting values are one illustration.</t>
  </si>
  <si>
    <t xml:space="preserve">Definitions</t>
  </si>
  <si>
    <t xml:space="preserve">NOI</t>
  </si>
  <si>
    <t xml:space="preserve">Effective gross income plus other income, minus operating expenses; excludes mortgage payments, capital expenditures, depreciation and income taxes.</t>
  </si>
  <si>
    <t xml:space="preserve">Operating expense ratio (OER)</t>
  </si>
  <si>
    <t xml:space="preserve">Operating expenses divided by gross operating income; a rough gauge of how much of collected income goes to running costs.</t>
  </si>
  <si>
    <t xml:space="preserve">Replacement reserve</t>
  </si>
  <si>
    <t xml:space="preserve">A budgeted allowance for future capital items (roof, HVAC); excluded from NOI by convention but a real future cash outflow.</t>
  </si>
  <si>
    <t xml:space="preserve">Disclaimer</t>
  </si>
  <si>
    <t xml:space="preserve">Planning aid, not investment, appraisal or tax advice. Vacancy and expense assumptions vary by market and property type.</t>
  </si>
  <si>
    <t xml:space="preserve">NOI (example values: overwrite)</t>
  </si>
  <si>
    <t xml:space="preserve">Inputs</t>
  </si>
  <si>
    <t xml:space="preserve">Potential rental income (annual, full occupancy)</t>
  </si>
  <si>
    <t xml:space="preserve">Other income (parking, laundry, fees)</t>
  </si>
  <si>
    <t xml:space="preserve">Vacancy &amp; credit loss</t>
  </si>
  <si>
    <t xml:space="preserve">Property taxes</t>
  </si>
  <si>
    <t xml:space="preserve">Insurance</t>
  </si>
  <si>
    <t xml:space="preserve">Repairs &amp; maintenance</t>
  </si>
  <si>
    <t xml:space="preserve">Management fee, % of GOI</t>
  </si>
  <si>
    <t xml:space="preserve">Utilities (landlord-paid)</t>
  </si>
  <si>
    <t xml:space="preserve">Other operating expenses</t>
  </si>
  <si>
    <t xml:space="preserve">Replacement reserve per year (informal, not in NOI)</t>
  </si>
  <si>
    <t xml:space="preserve">Cap rate, to preview implied value</t>
  </si>
  <si>
    <t xml:space="preserve">Prior year NOI</t>
  </si>
  <si>
    <t xml:space="preserve">Waterfall &amp; results</t>
  </si>
  <si>
    <t xml:space="preserve">Potential gross income</t>
  </si>
  <si>
    <t xml:space="preserve">Effective gross income</t>
  </si>
  <si>
    <t xml:space="preserve">Gross operating income</t>
  </si>
  <si>
    <t xml:space="preserve">Management fee</t>
  </si>
  <si>
    <t xml:space="preserve">Total operating expenses</t>
  </si>
  <si>
    <t xml:space="preserve">Net operating income</t>
  </si>
  <si>
    <t xml:space="preserve">Operating expense ratio</t>
  </si>
  <si>
    <t xml:space="preserve">NOI margin</t>
  </si>
  <si>
    <t xml:space="preserve">NOI net of replacement reserve</t>
  </si>
  <si>
    <t xml:space="preserve">Implied value at the chosen cap rate</t>
  </si>
  <si>
    <t xml:space="preserve">NOI growth, dollars</t>
  </si>
  <si>
    <t xml:space="preserve">NOI growth, percent</t>
  </si>
  <si>
    <t xml:space="preserve">Value change at a constant cap rate</t>
  </si>
  <si>
    <t xml:space="preserve">Three-year NOI trend (illustrative)</t>
  </si>
  <si>
    <t xml:space="preserve">Year 1</t>
  </si>
  <si>
    <t xml:space="preserve">Year 2</t>
  </si>
  <si>
    <t xml:space="preserve">Year 3</t>
  </si>
  <si>
    <t xml:space="preserve">Value at a constant 6.0% cap rate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</si>
</sst>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%"/>
    <numFmt numFmtId="167" formatCode="0.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43.5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3" t="s">
        <v>21</v>
      </c>
      <c r="B3" s="7"/>
    </row>
    <row r="4" customFormat="false" ht="15" hidden="false" customHeight="false" outlineLevel="0" collapsed="false">
      <c r="A4" s="8" t="s">
        <v>22</v>
      </c>
      <c r="B4" s="9" t="n">
        <v>840000</v>
      </c>
    </row>
    <row r="5" customFormat="false" ht="15" hidden="false" customHeight="false" outlineLevel="0" collapsed="false">
      <c r="A5" s="8" t="s">
        <v>23</v>
      </c>
      <c r="B5" s="9" t="n">
        <v>18000</v>
      </c>
    </row>
    <row r="6" customFormat="false" ht="15" hidden="false" customHeight="false" outlineLevel="0" collapsed="false">
      <c r="A6" s="8" t="s">
        <v>24</v>
      </c>
      <c r="B6" s="10" t="n">
        <v>0.07</v>
      </c>
    </row>
    <row r="7" customFormat="false" ht="15" hidden="false" customHeight="false" outlineLevel="0" collapsed="false">
      <c r="A7" s="8" t="s">
        <v>25</v>
      </c>
      <c r="B7" s="9" t="n">
        <v>62000</v>
      </c>
    </row>
    <row r="8" customFormat="false" ht="15" hidden="false" customHeight="false" outlineLevel="0" collapsed="false">
      <c r="A8" s="8" t="s">
        <v>26</v>
      </c>
      <c r="B8" s="9" t="n">
        <v>21000</v>
      </c>
    </row>
    <row r="9" customFormat="false" ht="15" hidden="false" customHeight="false" outlineLevel="0" collapsed="false">
      <c r="A9" s="8" t="s">
        <v>27</v>
      </c>
      <c r="B9" s="9" t="n">
        <v>38000</v>
      </c>
    </row>
    <row r="10" customFormat="false" ht="15" hidden="false" customHeight="false" outlineLevel="0" collapsed="false">
      <c r="A10" s="8" t="s">
        <v>28</v>
      </c>
      <c r="B10" s="10" t="n">
        <v>0.04</v>
      </c>
    </row>
    <row r="11" customFormat="false" ht="15" hidden="false" customHeight="false" outlineLevel="0" collapsed="false">
      <c r="A11" s="8" t="s">
        <v>29</v>
      </c>
      <c r="B11" s="9" t="n">
        <v>19000</v>
      </c>
    </row>
    <row r="12" customFormat="false" ht="15" hidden="false" customHeight="false" outlineLevel="0" collapsed="false">
      <c r="A12" s="8" t="s">
        <v>30</v>
      </c>
      <c r="B12" s="9" t="n">
        <v>12000</v>
      </c>
    </row>
    <row r="13" customFormat="false" ht="15" hidden="false" customHeight="false" outlineLevel="0" collapsed="false">
      <c r="A13" s="8" t="s">
        <v>31</v>
      </c>
      <c r="B13" s="9" t="n">
        <v>15000</v>
      </c>
    </row>
    <row r="14" customFormat="false" ht="15" hidden="false" customHeight="false" outlineLevel="0" collapsed="false">
      <c r="A14" s="8" t="s">
        <v>32</v>
      </c>
      <c r="B14" s="11" t="n">
        <v>0.06</v>
      </c>
    </row>
    <row r="15" customFormat="false" ht="15" hidden="false" customHeight="false" outlineLevel="0" collapsed="false">
      <c r="A15" s="8" t="s">
        <v>33</v>
      </c>
      <c r="B15" s="9" t="n">
        <v>580500</v>
      </c>
    </row>
    <row r="17" customFormat="false" ht="15" hidden="false" customHeight="false" outlineLevel="0" collapsed="false">
      <c r="A17" s="3" t="s">
        <v>34</v>
      </c>
      <c r="B17" s="7"/>
    </row>
    <row r="18" customFormat="false" ht="15" hidden="false" customHeight="false" outlineLevel="0" collapsed="false">
      <c r="A18" s="8" t="s">
        <v>35</v>
      </c>
      <c r="B18" s="12" t="n">
        <f aca="false">B4+B5</f>
        <v>858000</v>
      </c>
    </row>
    <row r="19" customFormat="false" ht="15" hidden="false" customHeight="false" outlineLevel="0" collapsed="false">
      <c r="A19" s="8" t="s">
        <v>24</v>
      </c>
      <c r="B19" s="12" t="n">
        <f aca="false">B4*B6</f>
        <v>58800</v>
      </c>
    </row>
    <row r="20" customFormat="false" ht="15" hidden="false" customHeight="false" outlineLevel="0" collapsed="false">
      <c r="A20" s="8" t="s">
        <v>36</v>
      </c>
      <c r="B20" s="12" t="n">
        <f aca="false">B4-B19</f>
        <v>781200</v>
      </c>
    </row>
    <row r="21" customFormat="false" ht="15" hidden="false" customHeight="false" outlineLevel="0" collapsed="false">
      <c r="A21" s="5" t="s">
        <v>37</v>
      </c>
      <c r="B21" s="13" t="n">
        <f aca="false">B20+B5</f>
        <v>799200</v>
      </c>
    </row>
    <row r="22" customFormat="false" ht="15" hidden="false" customHeight="false" outlineLevel="0" collapsed="false">
      <c r="A22" s="8" t="s">
        <v>38</v>
      </c>
      <c r="B22" s="12" t="n">
        <f aca="false">B21*B10</f>
        <v>31968</v>
      </c>
    </row>
    <row r="23" customFormat="false" ht="15" hidden="false" customHeight="false" outlineLevel="0" collapsed="false">
      <c r="A23" s="8" t="s">
        <v>39</v>
      </c>
      <c r="B23" s="12" t="n">
        <f aca="false">B7+B8+B9+B22+B11+B12</f>
        <v>183968</v>
      </c>
    </row>
    <row r="24" customFormat="false" ht="15" hidden="false" customHeight="false" outlineLevel="0" collapsed="false">
      <c r="A24" s="5" t="s">
        <v>40</v>
      </c>
      <c r="B24" s="13" t="n">
        <f aca="false">B21-B23</f>
        <v>615232</v>
      </c>
    </row>
    <row r="25" customFormat="false" ht="15" hidden="false" customHeight="false" outlineLevel="0" collapsed="false">
      <c r="A25" s="8" t="s">
        <v>41</v>
      </c>
      <c r="B25" s="14" t="n">
        <f aca="false">IF(B21&lt;&gt;0,B23/B21,0)</f>
        <v>0.23019019019019</v>
      </c>
    </row>
    <row r="26" customFormat="false" ht="15" hidden="false" customHeight="false" outlineLevel="0" collapsed="false">
      <c r="A26" s="8" t="s">
        <v>42</v>
      </c>
      <c r="B26" s="14" t="n">
        <f aca="false">IF(B21&lt;&gt;0,B24/B21,0)</f>
        <v>0.76980980980981</v>
      </c>
    </row>
    <row r="27" customFormat="false" ht="15" hidden="false" customHeight="false" outlineLevel="0" collapsed="false">
      <c r="A27" s="8" t="s">
        <v>43</v>
      </c>
      <c r="B27" s="12" t="n">
        <f aca="false">B24-B13</f>
        <v>600232</v>
      </c>
    </row>
    <row r="28" customFormat="false" ht="15" hidden="false" customHeight="false" outlineLevel="0" collapsed="false">
      <c r="A28" s="5" t="s">
        <v>44</v>
      </c>
      <c r="B28" s="13" t="n">
        <f aca="false">IF(B14&gt;0,B24/B14,0)</f>
        <v>10253866.6666667</v>
      </c>
    </row>
    <row r="29" customFormat="false" ht="15" hidden="false" customHeight="false" outlineLevel="0" collapsed="false">
      <c r="A29" s="8" t="s">
        <v>45</v>
      </c>
      <c r="B29" s="12" t="n">
        <f aca="false">B24-B15</f>
        <v>34732</v>
      </c>
    </row>
    <row r="30" customFormat="false" ht="15" hidden="false" customHeight="false" outlineLevel="0" collapsed="false">
      <c r="A30" s="8" t="s">
        <v>46</v>
      </c>
      <c r="B30" s="15" t="n">
        <f aca="false">IF(B15&lt;&gt;0,B29/ABS(B15),"n/a")</f>
        <v>0.0598311800172265</v>
      </c>
    </row>
    <row r="31" customFormat="false" ht="15" hidden="false" customHeight="false" outlineLevel="0" collapsed="false">
      <c r="A31" s="8" t="s">
        <v>47</v>
      </c>
      <c r="B31" s="12" t="n">
        <f aca="false">IF(B14&gt;0,B29/B14,0)</f>
        <v>578866.666666667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</cols>
  <sheetData>
    <row r="1" customFormat="false" ht="17.35" hidden="false" customHeight="false" outlineLevel="0" collapsed="false">
      <c r="A1" s="1" t="s">
        <v>48</v>
      </c>
    </row>
    <row r="3" customFormat="false" ht="15" hidden="false" customHeight="false" outlineLevel="0" collapsed="false">
      <c r="A3" s="16"/>
      <c r="B3" s="16" t="s">
        <v>49</v>
      </c>
      <c r="C3" s="16" t="s">
        <v>50</v>
      </c>
      <c r="D3" s="16" t="s">
        <v>51</v>
      </c>
    </row>
    <row r="4" customFormat="false" ht="15" hidden="false" customHeight="false" outlineLevel="0" collapsed="false">
      <c r="A4" s="17" t="s">
        <v>37</v>
      </c>
      <c r="B4" s="9" t="n">
        <v>720000</v>
      </c>
      <c r="C4" s="9" t="n">
        <v>762000</v>
      </c>
      <c r="D4" s="9" t="n">
        <v>799200</v>
      </c>
    </row>
    <row r="5" customFormat="false" ht="15" hidden="false" customHeight="false" outlineLevel="0" collapsed="false">
      <c r="A5" s="17" t="s">
        <v>39</v>
      </c>
      <c r="B5" s="9" t="n">
        <v>178000</v>
      </c>
      <c r="C5" s="9" t="n">
        <v>181500</v>
      </c>
      <c r="D5" s="9" t="n">
        <v>183968</v>
      </c>
    </row>
    <row r="6" customFormat="false" ht="15" hidden="false" customHeight="false" outlineLevel="0" collapsed="false">
      <c r="A6" s="5" t="s">
        <v>12</v>
      </c>
      <c r="B6" s="13" t="n">
        <f aca="false">B4-B5</f>
        <v>542000</v>
      </c>
      <c r="C6" s="13" t="n">
        <f aca="false">C4-C5</f>
        <v>580500</v>
      </c>
      <c r="D6" s="13" t="n">
        <f aca="false">D4-D5</f>
        <v>615232</v>
      </c>
    </row>
    <row r="7" customFormat="false" ht="15" hidden="false" customHeight="false" outlineLevel="0" collapsed="false">
      <c r="A7" s="8" t="s">
        <v>45</v>
      </c>
      <c r="B7" s="18"/>
      <c r="C7" s="19" t="n">
        <f aca="false">C6-B6</f>
        <v>38500</v>
      </c>
      <c r="D7" s="19" t="n">
        <f aca="false">D6-C6</f>
        <v>34732</v>
      </c>
    </row>
    <row r="8" customFormat="false" ht="15" hidden="false" customHeight="false" outlineLevel="0" collapsed="false">
      <c r="A8" s="8" t="s">
        <v>46</v>
      </c>
      <c r="B8" s="18"/>
      <c r="C8" s="20" t="n">
        <f aca="false">IF(B6&lt;&gt;0,C7/B6,"n/a")</f>
        <v>0.0710332103321033</v>
      </c>
      <c r="D8" s="20" t="n">
        <f aca="false">IF(C6&lt;&gt;0,D7/C6,"n/a")</f>
        <v>0.0598311800172265</v>
      </c>
    </row>
    <row r="9" customFormat="false" ht="15" hidden="false" customHeight="false" outlineLevel="0" collapsed="false">
      <c r="A9" s="5" t="s">
        <v>52</v>
      </c>
      <c r="B9" s="19" t="n">
        <f aca="false">B6/0.06</f>
        <v>9033333.33333333</v>
      </c>
      <c r="C9" s="19" t="n">
        <f aca="false">C6/0.06</f>
        <v>9675000</v>
      </c>
      <c r="D9" s="19" t="n">
        <f aca="false">D6/0.06</f>
        <v>10253866.6666667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2026-09-22T20:19:59Z</dcterms:created>
  <dc:creator>openpyxl</dc:creator>
  <dc:description/>
  <dc:language>en-US</dc:language>
  <cp:lastModifiedBy/>
  <dcterms:modified xsi:type="dcterms:W3CDTF">2026-09-22T20:19:59Z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