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Instructions" sheetId="1" state="visible" r:id="rId3"/>
    <sheet name="Food cost" sheetId="2" state="visible" r:id="rId4"/>
    <sheet name="Investigation" sheetId="3" state="visible" r:id="rId5"/>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<sst xmlns="http://schemas.openxmlformats.org/spreadsheetml/2006/main" count="83" uniqueCount="82">
  <si>
    <t xml:space="preserve">Food cost variance workbook</t>
  </si>
  <si>
    <t xml:space="preserve">Calcority. Actual food cost from inventory, theoretical cost from your menu mix, the variance, and an investigation sheet.</t>
  </si>
  <si>
    <t xml:space="preserve">How to use</t>
  </si>
  <si>
    <t xml:space="preserve">1</t>
  </si>
  <si>
    <t xml:space="preserve">Food cost tab: overwrite the example values with your period's inventory, purchases and net food sales, then list your menu items with units sold, menu price and recipe cost per plate (up to 30 items).</t>
  </si>
  <si>
    <t xml:space="preserve">2</t>
  </si>
  <si>
    <t xml:space="preserve">The tab shows actual and theoretical food cost, the variance in dollars, percentage points and relative terms, and how much of it recorded waste and staff meals explain.</t>
  </si>
  <si>
    <t xml:space="preserve">3</t>
  </si>
  <si>
    <t xml:space="preserve">Investigation tab: list the causes you find, with a dollar estimate for each, and see how much of the gap is still unexplained.</t>
  </si>
  <si>
    <t xml:space="preserve">Colors</t>
  </si>
  <si>
    <t xml:space="preserve">Blue on yellow = you type. Black = formula. The starting values are illustrations, not benchmarks.</t>
  </si>
  <si>
    <t xml:space="preserve">Definitions</t>
  </si>
  <si>
    <t xml:space="preserve">Actual food cost</t>
  </si>
  <si>
    <t xml:space="preserve">(Beginning inventory + purchases − ending inventory) ÷ net food sales. Food only.</t>
  </si>
  <si>
    <t xml:space="preserve">Theoretical food cost</t>
  </si>
  <si>
    <t xml:space="preserve">Sum of units sold × recipe cost, ÷ net food sales. Comped plates are rung in units, so their cost is included.</t>
  </si>
  <si>
    <t xml:space="preserve">Variance</t>
  </si>
  <si>
    <t xml:space="preserve">Dollars: actual − theoretical cost of goods. Points: actual % − theoretical %. Relative: dollars ÷ theoretical cost of goods.</t>
  </si>
  <si>
    <t xml:space="preserve">Disclaimer</t>
  </si>
  <si>
    <t xml:space="preserve">Planning aid, not accounting advice. Use recipe costs at current purchase prices and true yields after trim.</t>
  </si>
  <si>
    <t xml:space="preserve">Food cost (example values: overwrite)</t>
  </si>
  <si>
    <t xml:space="preserve">The period</t>
  </si>
  <si>
    <t xml:space="preserve">Beginning food inventory</t>
  </si>
  <si>
    <t xml:space="preserve">Variance in dollars (actual − theoretical)</t>
  </si>
  <si>
    <t xml:space="preserve">Food purchases</t>
  </si>
  <si>
    <t xml:space="preserve">Variance in percentage points</t>
  </si>
  <si>
    <t xml:space="preserve">Ending food inventory</t>
  </si>
  <si>
    <t xml:space="preserve">Variance, relative to theoretical cost</t>
  </si>
  <si>
    <t xml:space="preserve">Net food sales (after comps and discounts, before tax and tips)</t>
  </si>
  <si>
    <t xml:space="preserve">Explained: recorded waste + staff meals</t>
  </si>
  <si>
    <t xml:space="preserve">Recorded waste at cost</t>
  </si>
  <si>
    <t xml:space="preserve">Unexplained variance</t>
  </si>
  <si>
    <t xml:space="preserve">Staff meals at cost</t>
  </si>
  <si>
    <t xml:space="preserve">Unexplained, in points of sales</t>
  </si>
  <si>
    <t xml:space="preserve">Target food cost %</t>
  </si>
  <si>
    <t xml:space="preserve">A year of the variance</t>
  </si>
  <si>
    <t xml:space="preserve">Periods in a year</t>
  </si>
  <si>
    <t xml:space="preserve">A year of the unexplained variance</t>
  </si>
  <si>
    <t xml:space="preserve">Dollars over (under) the target</t>
  </si>
  <si>
    <t xml:space="preserve">Results</t>
  </si>
  <si>
    <t xml:space="preserve">Value of one point of food cost, per period</t>
  </si>
  <si>
    <t xml:space="preserve">Actual cost of goods</t>
  </si>
  <si>
    <t xml:space="preserve">Comps and discounts (menu sales − net sales)</t>
  </si>
  <si>
    <t xml:space="preserve">Actual food cost %</t>
  </si>
  <si>
    <t xml:space="preserve">Comps and discounts as a share of menu sales</t>
  </si>
  <si>
    <t xml:space="preserve">Theoretical cost of goods</t>
  </si>
  <si>
    <t xml:space="preserve">Menu sales at full price</t>
  </si>
  <si>
    <t xml:space="preserve">Menu food cost % (at full prices)</t>
  </si>
  <si>
    <t xml:space="preserve">Theoretical food cost % (on net sales)</t>
  </si>
  <si>
    <t xml:space="preserve">Menu item</t>
  </si>
  <si>
    <t xml:space="preserve">Units sold</t>
  </si>
  <si>
    <t xml:space="preserve">Menu price</t>
  </si>
  <si>
    <t xml:space="preserve">Recipe cost</t>
  </si>
  <si>
    <t xml:space="preserve">Sales</t>
  </si>
  <si>
    <t xml:space="preserve">Cost of goods</t>
  </si>
  <si>
    <t xml:space="preserve">Food cost %</t>
  </si>
  <si>
    <t xml:space="preserve">Burger</t>
  </si>
  <si>
    <t xml:space="preserve">Chicken sandwich</t>
  </si>
  <si>
    <t xml:space="preserve">Caesar salad</t>
  </si>
  <si>
    <t xml:space="preserve">Steak frites</t>
  </si>
  <si>
    <t xml:space="preserve">Fish tacos</t>
  </si>
  <si>
    <t xml:space="preserve">Pasta primavera</t>
  </si>
  <si>
    <t xml:space="preserve">Sides and desserts</t>
  </si>
  <si>
    <t xml:space="preserve">Find the gap (example values: overwrite)</t>
  </si>
  <si>
    <t xml:space="preserve">Cause</t>
  </si>
  <si>
    <t xml:space="preserve">Estimated dollars</t>
  </si>
  <si>
    <t xml:space="preserve">How you estimated it</t>
  </si>
  <si>
    <t xml:space="preserve">Recorded waste (kitchen waste log)</t>
  </si>
  <si>
    <t xml:space="preserve">Waste log at cost</t>
  </si>
  <si>
    <t xml:space="preserve">Staff meals</t>
  </si>
  <si>
    <t xml:space="preserve">Meals × average plate cost</t>
  </si>
  <si>
    <t xml:space="preserve">Over-portioning on the steak (test-weighed 5.5% over)</t>
  </si>
  <si>
    <t xml:space="preserve">Steak units × recipe cost × 5.5%</t>
  </si>
  <si>
    <t xml:space="preserve">Receiving short (two short deliveries)</t>
  </si>
  <si>
    <t xml:space="preserve">Credits not claimed</t>
  </si>
  <si>
    <t xml:space="preserve">Recipe costs out of date (protein price rise)</t>
  </si>
  <si>
    <t xml:space="preserve">Inventory count error</t>
  </si>
  <si>
    <t xml:space="preserve">Other</t>
  </si>
  <si>
    <t xml:space="preserve">Total found</t>
  </si>
  <si>
    <t xml:space="preserve">Variance to explain</t>
  </si>
  <si>
    <t xml:space="preserve">Still unexplained</t>
  </si>
  <si>
    <t xml:space="preserve">Share of the variance explained</t>
  </si>
</sst>
</file>

<file path=xl/styles.xml><?xml version="1.0" encoding="utf-8"?>
<styleSheet xmlns="http://schemas.openxmlformats.org/spreadsheetml/2006/main">
  <numFmts count="9">
    <numFmt numFmtId="164" formatCode="General"/>
    <numFmt numFmtId="165" formatCode="\$#,##0"/>
    <numFmt numFmtId="166" formatCode="\$#,##0;[RED]&quot;-$&quot;#,##0"/>
    <numFmt numFmtId="167" formatCode="0.00"/>
    <numFmt numFmtId="168" formatCode="0.0%"/>
    <numFmt numFmtId="169" formatCode="0"/>
    <numFmt numFmtId="170" formatCode="#,##0"/>
    <numFmt numFmtId="171" formatCode="\$#,##0.00"/>
    <numFmt numFmtId="172" formatCode="0%"/>
  </numFmts>
  <fonts count="10">
    <font>
      <sz val="11"/>
      <color theme="1"/>
      <name val="Calibri"/>
      <family val="2"/>
      <charset val="1"/>
    </font>
    <font>
      <sz val="10"/>
      <name val="Arial"/>
      <family val="0"/>
    </font>
    <font>
      <sz val="10"/>
      <name val="Arial"/>
      <family val="0"/>
    </font>
    <font>
      <sz val="10"/>
      <name val="Arial"/>
      <family val="0"/>
    </font>
    <font>
      <b val="true"/>
      <sz val="14"/>
      <color rgb="FF1F3864"/>
      <name val="Arial"/>
      <family val="0"/>
      <charset val="1"/>
    </font>
    <font>
      <i val="true"/>
      <sz val="10"/>
      <color rgb="FF595959"/>
      <name val="Arial"/>
      <family val="0"/>
      <charset val="1"/>
    </font>
    <font>
      <b val="true"/>
      <sz val="10"/>
      <name val="Arial"/>
      <family val="0"/>
      <charset val="1"/>
    </font>
    <font>
      <sz val="10"/>
      <name val="Arial"/>
      <family val="0"/>
      <charset val="1"/>
    </font>
    <font>
      <sz val="10"/>
      <color rgb="FF0000FF"/>
      <name val="Arial"/>
      <family val="0"/>
      <charset val="1"/>
    </font>
    <font>
      <b val="true"/>
      <sz val="10"/>
      <color rgb="FFFFFFFF"/>
      <name val="Arial"/>
      <family val="0"/>
      <charset val="1"/>
    </font>
  </fonts>
  <fills count="5">
    <fill>
      <patternFill patternType="none"/>
    </fill>
    <fill>
      <patternFill patternType="gray125"/>
    </fill>
    <fill>
      <patternFill patternType="solid">
        <fgColor rgb="FFD9E1F2"/>
        <bgColor rgb="FFCCFFFF"/>
      </patternFill>
    </fill>
    <fill>
      <patternFill patternType="solid">
        <fgColor rgb="FFFFF2CC"/>
        <bgColor rgb="FFFFFFFF"/>
      </patternFill>
    </fill>
    <fill>
      <patternFill patternType="solid">
        <fgColor rgb="FF1F3864"/>
        <bgColor rgb="FF333333"/>
      </patternFill>
    </fill>
  </fills>
  <borders count="2">
    <border diagonalUp="false" diagonalDown="false">
      <left/>
      <right/>
      <top/>
      <bottom/>
      <diagonal/>
    </border>
    <border diagonalUp="false" diagonalDown="false">
      <left style="thin">
        <color rgb="FFBFBFBF"/>
      </left>
      <right style="thin">
        <color rgb="FFBFBFBF"/>
      </right>
      <top style="thin">
        <color rgb="FFBFBFBF"/>
      </top>
      <bottom style="thin">
        <color rgb="FFBFBFBF"/>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3">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false" applyProtection="false">
      <alignment horizontal="general" vertical="bottom" textRotation="0" wrapText="false" indent="0" shrinkToFit="false"/>
      <protection locked="true" hidden="false"/>
    </xf>
    <xf numFmtId="164" fontId="7" fillId="2"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8" fillId="3"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7" fontId="7" fillId="0" borderId="1" xfId="0" applyFont="true" applyBorder="true" applyAlignment="false" applyProtection="false">
      <alignment horizontal="general" vertical="bottom" textRotation="0" wrapText="false" indent="0" shrinkToFit="false"/>
      <protection locked="true" hidden="false"/>
    </xf>
    <xf numFmtId="168" fontId="7" fillId="0" borderId="1" xfId="0" applyFont="true" applyBorder="true" applyAlignment="false" applyProtection="false">
      <alignment horizontal="general" vertical="bottom" textRotation="0" wrapText="false" indent="0" shrinkToFit="false"/>
      <protection locked="true" hidden="false"/>
    </xf>
    <xf numFmtId="165" fontId="7" fillId="0" borderId="1" xfId="0" applyFont="true" applyBorder="true" applyAlignment="false" applyProtection="false">
      <alignment horizontal="general" vertical="bottom" textRotation="0" wrapText="false" indent="0" shrinkToFit="false"/>
      <protection locked="true" hidden="false"/>
    </xf>
    <xf numFmtId="168" fontId="8" fillId="3" borderId="1" xfId="0" applyFont="true" applyBorder="true" applyAlignment="false" applyProtection="false">
      <alignment horizontal="general" vertical="bottom" textRotation="0" wrapText="false" indent="0" shrinkToFit="false"/>
      <protection locked="true" hidden="false"/>
    </xf>
    <xf numFmtId="169" fontId="8" fillId="3" borderId="1" xfId="0" applyFont="true" applyBorder="true" applyAlignment="false" applyProtection="false">
      <alignment horizontal="general" vertical="bottom" textRotation="0" wrapText="false" indent="0" shrinkToFit="false"/>
      <protection locked="true" hidden="false"/>
    </xf>
    <xf numFmtId="166" fontId="7" fillId="0"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true" applyProtection="false">
      <alignment horizontal="center" vertical="bottom" textRotation="0" wrapText="false" indent="0" shrinkToFit="false"/>
      <protection locked="true" hidden="false"/>
    </xf>
    <xf numFmtId="164" fontId="8" fillId="3" borderId="1" xfId="0" applyFont="true" applyBorder="true" applyAlignment="false" applyProtection="false">
      <alignment horizontal="general" vertical="bottom" textRotation="0" wrapText="false" indent="0" shrinkToFit="false"/>
      <protection locked="true" hidden="false"/>
    </xf>
    <xf numFmtId="170" fontId="8" fillId="3" borderId="1" xfId="0" applyFont="true" applyBorder="true" applyAlignment="false" applyProtection="false">
      <alignment horizontal="general" vertical="bottom" textRotation="0" wrapText="false" indent="0" shrinkToFit="false"/>
      <protection locked="true" hidden="false"/>
    </xf>
    <xf numFmtId="171" fontId="8" fillId="3" borderId="1" xfId="0" applyFont="true" applyBorder="true" applyAlignment="false" applyProtection="false">
      <alignment horizontal="general" vertical="bottom" textRotation="0" wrapText="false" indent="0" shrinkToFit="false"/>
      <protection locked="true" hidden="false"/>
    </xf>
    <xf numFmtId="164" fontId="9" fillId="4" borderId="1" xfId="0" applyFont="true" applyBorder="true" applyAlignment="false" applyProtection="false">
      <alignment horizontal="general" vertical="bottom" textRotation="0" wrapText="false" indent="0" shrinkToFit="false"/>
      <protection locked="true" hidden="false"/>
    </xf>
    <xf numFmtId="172" fontId="6" fillId="0" borderId="1" xfId="0" applyFont="tru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BF"/>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3"/>
  <sheetViews>
    <sheetView showFormulas="false" showGridLines="true" showRowColHeaders="true" showZeros="true" rightToLeft="false" tabSelected="tru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8"/>
    <col collapsed="false" customWidth="true" hidden="false" outlineLevel="0" max="2" min="2" style="0" width="104"/>
  </cols>
  <sheetData>
    <row r="1" customFormat="false" ht="17.35" hidden="false" customHeight="false" outlineLevel="0" collapsed="false">
      <c r="A1" s="1" t="s">
        <v>0</v>
      </c>
    </row>
    <row r="2" customFormat="false" ht="15" hidden="false" customHeight="false" outlineLevel="0" collapsed="false">
      <c r="A2" s="2" t="s">
        <v>1</v>
      </c>
    </row>
    <row r="4" customFormat="false" ht="15.75" hidden="false" customHeight="true" outlineLevel="0" collapsed="false">
      <c r="A4" s="3" t="s">
        <v>2</v>
      </c>
      <c r="B4" s="4"/>
    </row>
    <row r="5" customFormat="false" ht="30" hidden="false" customHeight="true" outlineLevel="0" collapsed="false">
      <c r="A5" s="5" t="s">
        <v>3</v>
      </c>
      <c r="B5" s="6" t="s">
        <v>4</v>
      </c>
    </row>
    <row r="6" customFormat="false" ht="30" hidden="false" customHeight="true" outlineLevel="0" collapsed="false">
      <c r="A6" s="5" t="s">
        <v>5</v>
      </c>
      <c r="B6" s="6" t="s">
        <v>6</v>
      </c>
    </row>
    <row r="7" customFormat="false" ht="30" hidden="false" customHeight="true" outlineLevel="0" collapsed="false">
      <c r="A7" s="5" t="s">
        <v>7</v>
      </c>
      <c r="B7" s="6" t="s">
        <v>8</v>
      </c>
    </row>
    <row r="8" customFormat="false" ht="15.75" hidden="false" customHeight="true" outlineLevel="0" collapsed="false">
      <c r="A8" s="5" t="s">
        <v>9</v>
      </c>
      <c r="B8" s="6" t="s">
        <v>10</v>
      </c>
    </row>
    <row r="9" customFormat="false" ht="15.75" hidden="false" customHeight="true" outlineLevel="0" collapsed="false">
      <c r="A9" s="3" t="s">
        <v>11</v>
      </c>
      <c r="B9" s="4"/>
    </row>
    <row r="10" customFormat="false" ht="15.75" hidden="false" customHeight="true" outlineLevel="0" collapsed="false">
      <c r="A10" s="5" t="s">
        <v>12</v>
      </c>
      <c r="B10" s="6" t="s">
        <v>13</v>
      </c>
    </row>
    <row r="11" customFormat="false" ht="30" hidden="false" customHeight="true" outlineLevel="0" collapsed="false">
      <c r="A11" s="5" t="s">
        <v>14</v>
      </c>
      <c r="B11" s="6" t="s">
        <v>15</v>
      </c>
    </row>
    <row r="12" customFormat="false" ht="30" hidden="false" customHeight="true" outlineLevel="0" collapsed="false">
      <c r="A12" s="5" t="s">
        <v>16</v>
      </c>
      <c r="B12" s="6" t="s">
        <v>17</v>
      </c>
    </row>
    <row r="13" customFormat="false" ht="30" hidden="false" customHeight="true" outlineLevel="0" collapsed="false">
      <c r="A13" s="5" t="s">
        <v>18</v>
      </c>
      <c r="B13" s="6" t="s">
        <v>19</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50"/>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0"/>
    <col collapsed="false" customWidth="true" hidden="false" outlineLevel="0" max="7" min="2" style="0" width="16"/>
    <col collapsed="false" customWidth="true" hidden="false" outlineLevel="0" max="9" min="9" style="0" width="52"/>
    <col collapsed="false" customWidth="true" hidden="false" outlineLevel="0" max="10" min="10" style="0" width="16"/>
  </cols>
  <sheetData>
    <row r="1" customFormat="false" ht="17.35" hidden="false" customHeight="false" outlineLevel="0" collapsed="false">
      <c r="A1" s="1" t="s">
        <v>20</v>
      </c>
    </row>
    <row r="3" customFormat="false" ht="15" hidden="false" customHeight="false" outlineLevel="0" collapsed="false">
      <c r="A3" s="3" t="s">
        <v>21</v>
      </c>
      <c r="B3" s="7"/>
      <c r="I3" s="3" t="s">
        <v>16</v>
      </c>
      <c r="J3" s="7"/>
    </row>
    <row r="4" customFormat="false" ht="15" hidden="false" customHeight="false" outlineLevel="0" collapsed="false">
      <c r="A4" s="8" t="s">
        <v>22</v>
      </c>
      <c r="B4" s="9" t="n">
        <v>14200</v>
      </c>
      <c r="I4" s="8" t="s">
        <v>23</v>
      </c>
      <c r="J4" s="10" t="n">
        <f aca="false">B14-B16</f>
        <v>2714</v>
      </c>
    </row>
    <row r="5" customFormat="false" ht="15" hidden="false" customHeight="false" outlineLevel="0" collapsed="false">
      <c r="A5" s="8" t="s">
        <v>24</v>
      </c>
      <c r="B5" s="9" t="n">
        <v>27600</v>
      </c>
      <c r="I5" s="8" t="s">
        <v>25</v>
      </c>
      <c r="J5" s="11" t="n">
        <f aca="false">(B15-B19)*100</f>
        <v>3.15581395348837</v>
      </c>
    </row>
    <row r="6" customFormat="false" ht="15" hidden="false" customHeight="false" outlineLevel="0" collapsed="false">
      <c r="A6" s="8" t="s">
        <v>26</v>
      </c>
      <c r="B6" s="9" t="n">
        <v>13300</v>
      </c>
      <c r="I6" s="8" t="s">
        <v>27</v>
      </c>
      <c r="J6" s="12" t="n">
        <f aca="false">IF(B16&gt;0,(B14-B16)/B16,0)</f>
        <v>0.105250911347243</v>
      </c>
    </row>
    <row r="7" customFormat="false" ht="15" hidden="false" customHeight="false" outlineLevel="0" collapsed="false">
      <c r="A7" s="8" t="s">
        <v>28</v>
      </c>
      <c r="B7" s="9" t="n">
        <v>86000</v>
      </c>
      <c r="I7" s="8" t="s">
        <v>29</v>
      </c>
      <c r="J7" s="13" t="n">
        <f aca="false">B8+B9</f>
        <v>1630</v>
      </c>
    </row>
    <row r="8" customFormat="false" ht="15" hidden="false" customHeight="false" outlineLevel="0" collapsed="false">
      <c r="A8" s="8" t="s">
        <v>30</v>
      </c>
      <c r="B8" s="9" t="n">
        <v>1150</v>
      </c>
      <c r="I8" s="8" t="s">
        <v>31</v>
      </c>
      <c r="J8" s="10" t="n">
        <f aca="false">J4-J7</f>
        <v>1084</v>
      </c>
    </row>
    <row r="9" customFormat="false" ht="15" hidden="false" customHeight="false" outlineLevel="0" collapsed="false">
      <c r="A9" s="8" t="s">
        <v>32</v>
      </c>
      <c r="B9" s="9" t="n">
        <v>480</v>
      </c>
      <c r="I9" s="8" t="s">
        <v>33</v>
      </c>
      <c r="J9" s="11" t="n">
        <f aca="false">IF(B7&gt;0,J8/B7*100,0)</f>
        <v>1.26046511627907</v>
      </c>
    </row>
    <row r="10" customFormat="false" ht="15" hidden="false" customHeight="false" outlineLevel="0" collapsed="false">
      <c r="A10" s="8" t="s">
        <v>34</v>
      </c>
      <c r="B10" s="14" t="n">
        <v>0.3</v>
      </c>
      <c r="I10" s="8" t="s">
        <v>35</v>
      </c>
      <c r="J10" s="13" t="n">
        <f aca="false">J4*B11</f>
        <v>32568</v>
      </c>
    </row>
    <row r="11" customFormat="false" ht="15" hidden="false" customHeight="false" outlineLevel="0" collapsed="false">
      <c r="A11" s="8" t="s">
        <v>36</v>
      </c>
      <c r="B11" s="15" t="n">
        <v>12</v>
      </c>
      <c r="I11" s="8" t="s">
        <v>37</v>
      </c>
      <c r="J11" s="13" t="n">
        <f aca="false">J8*B11</f>
        <v>13008</v>
      </c>
    </row>
    <row r="12" customFormat="false" ht="15" hidden="false" customHeight="false" outlineLevel="0" collapsed="false">
      <c r="I12" s="8" t="s">
        <v>38</v>
      </c>
      <c r="J12" s="16" t="n">
        <f aca="false">(B15-B10)*B7</f>
        <v>2700</v>
      </c>
    </row>
    <row r="13" customFormat="false" ht="15" hidden="false" customHeight="false" outlineLevel="0" collapsed="false">
      <c r="A13" s="3" t="s">
        <v>39</v>
      </c>
      <c r="B13" s="7"/>
      <c r="I13" s="8" t="s">
        <v>40</v>
      </c>
      <c r="J13" s="13" t="n">
        <f aca="false">B7*0.01</f>
        <v>860</v>
      </c>
    </row>
    <row r="14" customFormat="false" ht="15" hidden="false" customHeight="false" outlineLevel="0" collapsed="false">
      <c r="A14" s="8" t="s">
        <v>41</v>
      </c>
      <c r="B14" s="13" t="n">
        <f aca="false">B4+B5-B6</f>
        <v>28500</v>
      </c>
      <c r="I14" s="8" t="s">
        <v>42</v>
      </c>
      <c r="J14" s="13" t="n">
        <f aca="false">B17-B7</f>
        <v>4915</v>
      </c>
    </row>
    <row r="15" customFormat="false" ht="15" hidden="false" customHeight="false" outlineLevel="0" collapsed="false">
      <c r="A15" s="8" t="s">
        <v>43</v>
      </c>
      <c r="B15" s="12" t="n">
        <f aca="false">IF(B7&gt;0,B14/B7,0)</f>
        <v>0.331395348837209</v>
      </c>
      <c r="I15" s="8" t="s">
        <v>44</v>
      </c>
      <c r="J15" s="12" t="n">
        <f aca="false">IF(B17&gt;0,J14/B17,0)</f>
        <v>0.0540614860034098</v>
      </c>
    </row>
    <row r="16" customFormat="false" ht="15" hidden="false" customHeight="false" outlineLevel="0" collapsed="false">
      <c r="A16" s="8" t="s">
        <v>45</v>
      </c>
      <c r="B16" s="13" t="n">
        <f aca="false">SUM(F21:F50)</f>
        <v>25786</v>
      </c>
    </row>
    <row r="17" customFormat="false" ht="15" hidden="false" customHeight="false" outlineLevel="0" collapsed="false">
      <c r="A17" s="8" t="s">
        <v>46</v>
      </c>
      <c r="B17" s="13" t="n">
        <f aca="false">SUM(E21:E50)</f>
        <v>90915</v>
      </c>
    </row>
    <row r="18" customFormat="false" ht="15" hidden="false" customHeight="false" outlineLevel="0" collapsed="false">
      <c r="A18" s="8" t="s">
        <v>47</v>
      </c>
      <c r="B18" s="12" t="n">
        <f aca="false">IF(B17&gt;0,B16/B17,0)</f>
        <v>0.283627564208326</v>
      </c>
    </row>
    <row r="19" customFormat="false" ht="15" hidden="false" customHeight="false" outlineLevel="0" collapsed="false">
      <c r="A19" s="8" t="s">
        <v>48</v>
      </c>
      <c r="B19" s="12" t="n">
        <f aca="false">IF(B7&gt;0,B16/B7,0)</f>
        <v>0.299837209302326</v>
      </c>
    </row>
    <row r="20" customFormat="false" ht="15" hidden="false" customHeight="false" outlineLevel="0" collapsed="false">
      <c r="A20" s="17" t="s">
        <v>49</v>
      </c>
      <c r="B20" s="17" t="s">
        <v>50</v>
      </c>
      <c r="C20" s="17" t="s">
        <v>51</v>
      </c>
      <c r="D20" s="17" t="s">
        <v>52</v>
      </c>
      <c r="E20" s="17" t="s">
        <v>53</v>
      </c>
      <c r="F20" s="17" t="s">
        <v>54</v>
      </c>
      <c r="G20" s="17" t="s">
        <v>55</v>
      </c>
    </row>
    <row r="21" customFormat="false" ht="15" hidden="false" customHeight="false" outlineLevel="0" collapsed="false">
      <c r="A21" s="18" t="s">
        <v>56</v>
      </c>
      <c r="B21" s="19" t="n">
        <v>1150</v>
      </c>
      <c r="C21" s="20" t="n">
        <v>15.5</v>
      </c>
      <c r="D21" s="20" t="n">
        <v>4.6</v>
      </c>
      <c r="E21" s="13" t="n">
        <f aca="false">B21*C21</f>
        <v>17825</v>
      </c>
      <c r="F21" s="13" t="n">
        <f aca="false">B21*D21</f>
        <v>5290</v>
      </c>
      <c r="G21" s="12" t="n">
        <f aca="false">IF(C21&gt;0,D21/C21,"")</f>
        <v>0.296774193548387</v>
      </c>
    </row>
    <row r="22" customFormat="false" ht="15" hidden="false" customHeight="false" outlineLevel="0" collapsed="false">
      <c r="A22" s="18" t="s">
        <v>57</v>
      </c>
      <c r="B22" s="19" t="n">
        <v>900</v>
      </c>
      <c r="C22" s="20" t="n">
        <v>14</v>
      </c>
      <c r="D22" s="20" t="n">
        <v>3.9</v>
      </c>
      <c r="E22" s="13" t="n">
        <f aca="false">B22*C22</f>
        <v>12600</v>
      </c>
      <c r="F22" s="13" t="n">
        <f aca="false">B22*D22</f>
        <v>3510</v>
      </c>
      <c r="G22" s="12" t="n">
        <f aca="false">IF(C22&gt;0,D22/C22,"")</f>
        <v>0.278571428571429</v>
      </c>
    </row>
    <row r="23" customFormat="false" ht="15" hidden="false" customHeight="false" outlineLevel="0" collapsed="false">
      <c r="A23" s="18" t="s">
        <v>58</v>
      </c>
      <c r="B23" s="19" t="n">
        <v>700</v>
      </c>
      <c r="C23" s="20" t="n">
        <v>11.5</v>
      </c>
      <c r="D23" s="20" t="n">
        <v>2.8</v>
      </c>
      <c r="E23" s="13" t="n">
        <f aca="false">B23*C23</f>
        <v>8050</v>
      </c>
      <c r="F23" s="13" t="n">
        <f aca="false">B23*D23</f>
        <v>1960</v>
      </c>
      <c r="G23" s="12" t="n">
        <f aca="false">IF(C23&gt;0,D23/C23,"")</f>
        <v>0.243478260869565</v>
      </c>
    </row>
    <row r="24" customFormat="false" ht="15" hidden="false" customHeight="false" outlineLevel="0" collapsed="false">
      <c r="A24" s="18" t="s">
        <v>59</v>
      </c>
      <c r="B24" s="19" t="n">
        <v>480</v>
      </c>
      <c r="C24" s="20" t="n">
        <v>29</v>
      </c>
      <c r="D24" s="20" t="n">
        <v>10.6</v>
      </c>
      <c r="E24" s="13" t="n">
        <f aca="false">B24*C24</f>
        <v>13920</v>
      </c>
      <c r="F24" s="13" t="n">
        <f aca="false">B24*D24</f>
        <v>5088</v>
      </c>
      <c r="G24" s="12" t="n">
        <f aca="false">IF(C24&gt;0,D24/C24,"")</f>
        <v>0.36551724137931</v>
      </c>
    </row>
    <row r="25" customFormat="false" ht="15" hidden="false" customHeight="false" outlineLevel="0" collapsed="false">
      <c r="A25" s="18" t="s">
        <v>60</v>
      </c>
      <c r="B25" s="19" t="n">
        <v>820</v>
      </c>
      <c r="C25" s="20" t="n">
        <v>16</v>
      </c>
      <c r="D25" s="20" t="n">
        <v>4.4</v>
      </c>
      <c r="E25" s="13" t="n">
        <f aca="false">B25*C25</f>
        <v>13120</v>
      </c>
      <c r="F25" s="13" t="n">
        <f aca="false">B25*D25</f>
        <v>3608</v>
      </c>
      <c r="G25" s="12" t="n">
        <f aca="false">IF(C25&gt;0,D25/C25,"")</f>
        <v>0.275</v>
      </c>
    </row>
    <row r="26" customFormat="false" ht="15" hidden="false" customHeight="false" outlineLevel="0" collapsed="false">
      <c r="A26" s="18" t="s">
        <v>61</v>
      </c>
      <c r="B26" s="19" t="n">
        <v>600</v>
      </c>
      <c r="C26" s="20" t="n">
        <v>17</v>
      </c>
      <c r="D26" s="20" t="n">
        <v>3.9</v>
      </c>
      <c r="E26" s="13" t="n">
        <f aca="false">B26*C26</f>
        <v>10200</v>
      </c>
      <c r="F26" s="13" t="n">
        <f aca="false">B26*D26</f>
        <v>2340</v>
      </c>
      <c r="G26" s="12" t="n">
        <f aca="false">IF(C26&gt;0,D26/C26,"")</f>
        <v>0.229411764705882</v>
      </c>
    </row>
    <row r="27" customFormat="false" ht="15" hidden="false" customHeight="false" outlineLevel="0" collapsed="false">
      <c r="A27" s="18" t="s">
        <v>62</v>
      </c>
      <c r="B27" s="19" t="n">
        <v>1900</v>
      </c>
      <c r="C27" s="20" t="n">
        <v>8</v>
      </c>
      <c r="D27" s="20" t="n">
        <v>2.1</v>
      </c>
      <c r="E27" s="13" t="n">
        <f aca="false">B27*C27</f>
        <v>15200</v>
      </c>
      <c r="F27" s="13" t="n">
        <f aca="false">B27*D27</f>
        <v>3990</v>
      </c>
      <c r="G27" s="12" t="n">
        <f aca="false">IF(C27&gt;0,D27/C27,"")</f>
        <v>0.2625</v>
      </c>
    </row>
    <row r="28" customFormat="false" ht="15" hidden="false" customHeight="false" outlineLevel="0" collapsed="false">
      <c r="A28" s="18"/>
      <c r="B28" s="19"/>
      <c r="C28" s="20"/>
      <c r="D28" s="20"/>
      <c r="E28" s="13" t="n">
        <f aca="false">B28*C28</f>
        <v>0</v>
      </c>
      <c r="F28" s="13" t="n">
        <f aca="false">B28*D28</f>
        <v>0</v>
      </c>
      <c r="G28" s="12" t="str">
        <f aca="false">IF(C28&gt;0,D28/C28,"")</f>
        <v/>
      </c>
    </row>
    <row r="29" customFormat="false" ht="15" hidden="false" customHeight="false" outlineLevel="0" collapsed="false">
      <c r="A29" s="18"/>
      <c r="B29" s="19"/>
      <c r="C29" s="20"/>
      <c r="D29" s="20"/>
      <c r="E29" s="13" t="n">
        <f aca="false">B29*C29</f>
        <v>0</v>
      </c>
      <c r="F29" s="13" t="n">
        <f aca="false">B29*D29</f>
        <v>0</v>
      </c>
      <c r="G29" s="12" t="str">
        <f aca="false">IF(C29&gt;0,D29/C29,"")</f>
        <v/>
      </c>
    </row>
    <row r="30" customFormat="false" ht="15" hidden="false" customHeight="false" outlineLevel="0" collapsed="false">
      <c r="A30" s="18"/>
      <c r="B30" s="19"/>
      <c r="C30" s="20"/>
      <c r="D30" s="20"/>
      <c r="E30" s="13" t="n">
        <f aca="false">B30*C30</f>
        <v>0</v>
      </c>
      <c r="F30" s="13" t="n">
        <f aca="false">B30*D30</f>
        <v>0</v>
      </c>
      <c r="G30" s="12" t="str">
        <f aca="false">IF(C30&gt;0,D30/C30,"")</f>
        <v/>
      </c>
    </row>
    <row r="31" customFormat="false" ht="15" hidden="false" customHeight="false" outlineLevel="0" collapsed="false">
      <c r="A31" s="18"/>
      <c r="B31" s="19"/>
      <c r="C31" s="20"/>
      <c r="D31" s="20"/>
      <c r="E31" s="13" t="n">
        <f aca="false">B31*C31</f>
        <v>0</v>
      </c>
      <c r="F31" s="13" t="n">
        <f aca="false">B31*D31</f>
        <v>0</v>
      </c>
      <c r="G31" s="12" t="str">
        <f aca="false">IF(C31&gt;0,D31/C31,"")</f>
        <v/>
      </c>
    </row>
    <row r="32" customFormat="false" ht="15" hidden="false" customHeight="false" outlineLevel="0" collapsed="false">
      <c r="A32" s="18"/>
      <c r="B32" s="19"/>
      <c r="C32" s="20"/>
      <c r="D32" s="20"/>
      <c r="E32" s="13" t="n">
        <f aca="false">B32*C32</f>
        <v>0</v>
      </c>
      <c r="F32" s="13" t="n">
        <f aca="false">B32*D32</f>
        <v>0</v>
      </c>
      <c r="G32" s="12" t="str">
        <f aca="false">IF(C32&gt;0,D32/C32,"")</f>
        <v/>
      </c>
    </row>
    <row r="33" customFormat="false" ht="15" hidden="false" customHeight="false" outlineLevel="0" collapsed="false">
      <c r="A33" s="18"/>
      <c r="B33" s="19"/>
      <c r="C33" s="20"/>
      <c r="D33" s="20"/>
      <c r="E33" s="13" t="n">
        <f aca="false">B33*C33</f>
        <v>0</v>
      </c>
      <c r="F33" s="13" t="n">
        <f aca="false">B33*D33</f>
        <v>0</v>
      </c>
      <c r="G33" s="12" t="str">
        <f aca="false">IF(C33&gt;0,D33/C33,"")</f>
        <v/>
      </c>
    </row>
    <row r="34" customFormat="false" ht="15" hidden="false" customHeight="false" outlineLevel="0" collapsed="false">
      <c r="A34" s="18"/>
      <c r="B34" s="19"/>
      <c r="C34" s="20"/>
      <c r="D34" s="20"/>
      <c r="E34" s="13" t="n">
        <f aca="false">B34*C34</f>
        <v>0</v>
      </c>
      <c r="F34" s="13" t="n">
        <f aca="false">B34*D34</f>
        <v>0</v>
      </c>
      <c r="G34" s="12" t="str">
        <f aca="false">IF(C34&gt;0,D34/C34,"")</f>
        <v/>
      </c>
    </row>
    <row r="35" customFormat="false" ht="15" hidden="false" customHeight="false" outlineLevel="0" collapsed="false">
      <c r="A35" s="18"/>
      <c r="B35" s="19"/>
      <c r="C35" s="20"/>
      <c r="D35" s="20"/>
      <c r="E35" s="13" t="n">
        <f aca="false">B35*C35</f>
        <v>0</v>
      </c>
      <c r="F35" s="13" t="n">
        <f aca="false">B35*D35</f>
        <v>0</v>
      </c>
      <c r="G35" s="12" t="str">
        <f aca="false">IF(C35&gt;0,D35/C35,"")</f>
        <v/>
      </c>
    </row>
    <row r="36" customFormat="false" ht="15" hidden="false" customHeight="false" outlineLevel="0" collapsed="false">
      <c r="A36" s="18"/>
      <c r="B36" s="19"/>
      <c r="C36" s="20"/>
      <c r="D36" s="20"/>
      <c r="E36" s="13" t="n">
        <f aca="false">B36*C36</f>
        <v>0</v>
      </c>
      <c r="F36" s="13" t="n">
        <f aca="false">B36*D36</f>
        <v>0</v>
      </c>
      <c r="G36" s="12" t="str">
        <f aca="false">IF(C36&gt;0,D36/C36,"")</f>
        <v/>
      </c>
    </row>
    <row r="37" customFormat="false" ht="15" hidden="false" customHeight="false" outlineLevel="0" collapsed="false">
      <c r="A37" s="18"/>
      <c r="B37" s="19"/>
      <c r="C37" s="20"/>
      <c r="D37" s="20"/>
      <c r="E37" s="13" t="n">
        <f aca="false">B37*C37</f>
        <v>0</v>
      </c>
      <c r="F37" s="13" t="n">
        <f aca="false">B37*D37</f>
        <v>0</v>
      </c>
      <c r="G37" s="12" t="str">
        <f aca="false">IF(C37&gt;0,D37/C37,"")</f>
        <v/>
      </c>
    </row>
    <row r="38" customFormat="false" ht="15" hidden="false" customHeight="false" outlineLevel="0" collapsed="false">
      <c r="A38" s="18"/>
      <c r="B38" s="19"/>
      <c r="C38" s="20"/>
      <c r="D38" s="20"/>
      <c r="E38" s="13" t="n">
        <f aca="false">B38*C38</f>
        <v>0</v>
      </c>
      <c r="F38" s="13" t="n">
        <f aca="false">B38*D38</f>
        <v>0</v>
      </c>
      <c r="G38" s="12" t="str">
        <f aca="false">IF(C38&gt;0,D38/C38,"")</f>
        <v/>
      </c>
    </row>
    <row r="39" customFormat="false" ht="15" hidden="false" customHeight="false" outlineLevel="0" collapsed="false">
      <c r="A39" s="18"/>
      <c r="B39" s="19"/>
      <c r="C39" s="20"/>
      <c r="D39" s="20"/>
      <c r="E39" s="13" t="n">
        <f aca="false">B39*C39</f>
        <v>0</v>
      </c>
      <c r="F39" s="13" t="n">
        <f aca="false">B39*D39</f>
        <v>0</v>
      </c>
      <c r="G39" s="12" t="str">
        <f aca="false">IF(C39&gt;0,D39/C39,"")</f>
        <v/>
      </c>
    </row>
    <row r="40" customFormat="false" ht="15" hidden="false" customHeight="false" outlineLevel="0" collapsed="false">
      <c r="A40" s="18"/>
      <c r="B40" s="19"/>
      <c r="C40" s="20"/>
      <c r="D40" s="20"/>
      <c r="E40" s="13" t="n">
        <f aca="false">B40*C40</f>
        <v>0</v>
      </c>
      <c r="F40" s="13" t="n">
        <f aca="false">B40*D40</f>
        <v>0</v>
      </c>
      <c r="G40" s="12" t="str">
        <f aca="false">IF(C40&gt;0,D40/C40,"")</f>
        <v/>
      </c>
    </row>
    <row r="41" customFormat="false" ht="15" hidden="false" customHeight="false" outlineLevel="0" collapsed="false">
      <c r="A41" s="18"/>
      <c r="B41" s="19"/>
      <c r="C41" s="20"/>
      <c r="D41" s="20"/>
      <c r="E41" s="13" t="n">
        <f aca="false">B41*C41</f>
        <v>0</v>
      </c>
      <c r="F41" s="13" t="n">
        <f aca="false">B41*D41</f>
        <v>0</v>
      </c>
      <c r="G41" s="12" t="str">
        <f aca="false">IF(C41&gt;0,D41/C41,"")</f>
        <v/>
      </c>
    </row>
    <row r="42" customFormat="false" ht="15" hidden="false" customHeight="false" outlineLevel="0" collapsed="false">
      <c r="A42" s="18"/>
      <c r="B42" s="19"/>
      <c r="C42" s="20"/>
      <c r="D42" s="20"/>
      <c r="E42" s="13" t="n">
        <f aca="false">B42*C42</f>
        <v>0</v>
      </c>
      <c r="F42" s="13" t="n">
        <f aca="false">B42*D42</f>
        <v>0</v>
      </c>
      <c r="G42" s="12" t="str">
        <f aca="false">IF(C42&gt;0,D42/C42,"")</f>
        <v/>
      </c>
    </row>
    <row r="43" customFormat="false" ht="15" hidden="false" customHeight="false" outlineLevel="0" collapsed="false">
      <c r="A43" s="18"/>
      <c r="B43" s="19"/>
      <c r="C43" s="20"/>
      <c r="D43" s="20"/>
      <c r="E43" s="13" t="n">
        <f aca="false">B43*C43</f>
        <v>0</v>
      </c>
      <c r="F43" s="13" t="n">
        <f aca="false">B43*D43</f>
        <v>0</v>
      </c>
      <c r="G43" s="12" t="str">
        <f aca="false">IF(C43&gt;0,D43/C43,"")</f>
        <v/>
      </c>
    </row>
    <row r="44" customFormat="false" ht="15" hidden="false" customHeight="false" outlineLevel="0" collapsed="false">
      <c r="A44" s="18"/>
      <c r="B44" s="19"/>
      <c r="C44" s="20"/>
      <c r="D44" s="20"/>
      <c r="E44" s="13" t="n">
        <f aca="false">B44*C44</f>
        <v>0</v>
      </c>
      <c r="F44" s="13" t="n">
        <f aca="false">B44*D44</f>
        <v>0</v>
      </c>
      <c r="G44" s="12" t="str">
        <f aca="false">IF(C44&gt;0,D44/C44,"")</f>
        <v/>
      </c>
    </row>
    <row r="45" customFormat="false" ht="15" hidden="false" customHeight="false" outlineLevel="0" collapsed="false">
      <c r="A45" s="18"/>
      <c r="B45" s="19"/>
      <c r="C45" s="20"/>
      <c r="D45" s="20"/>
      <c r="E45" s="13" t="n">
        <f aca="false">B45*C45</f>
        <v>0</v>
      </c>
      <c r="F45" s="13" t="n">
        <f aca="false">B45*D45</f>
        <v>0</v>
      </c>
      <c r="G45" s="12" t="str">
        <f aca="false">IF(C45&gt;0,D45/C45,"")</f>
        <v/>
      </c>
    </row>
    <row r="46" customFormat="false" ht="15" hidden="false" customHeight="false" outlineLevel="0" collapsed="false">
      <c r="A46" s="18"/>
      <c r="B46" s="19"/>
      <c r="C46" s="20"/>
      <c r="D46" s="20"/>
      <c r="E46" s="13" t="n">
        <f aca="false">B46*C46</f>
        <v>0</v>
      </c>
      <c r="F46" s="13" t="n">
        <f aca="false">B46*D46</f>
        <v>0</v>
      </c>
      <c r="G46" s="12" t="str">
        <f aca="false">IF(C46&gt;0,D46/C46,"")</f>
        <v/>
      </c>
    </row>
    <row r="47" customFormat="false" ht="15" hidden="false" customHeight="false" outlineLevel="0" collapsed="false">
      <c r="A47" s="18"/>
      <c r="B47" s="19"/>
      <c r="C47" s="20"/>
      <c r="D47" s="20"/>
      <c r="E47" s="13" t="n">
        <f aca="false">B47*C47</f>
        <v>0</v>
      </c>
      <c r="F47" s="13" t="n">
        <f aca="false">B47*D47</f>
        <v>0</v>
      </c>
      <c r="G47" s="12" t="str">
        <f aca="false">IF(C47&gt;0,D47/C47,"")</f>
        <v/>
      </c>
    </row>
    <row r="48" customFormat="false" ht="15" hidden="false" customHeight="false" outlineLevel="0" collapsed="false">
      <c r="A48" s="18"/>
      <c r="B48" s="19"/>
      <c r="C48" s="20"/>
      <c r="D48" s="20"/>
      <c r="E48" s="13" t="n">
        <f aca="false">B48*C48</f>
        <v>0</v>
      </c>
      <c r="F48" s="13" t="n">
        <f aca="false">B48*D48</f>
        <v>0</v>
      </c>
      <c r="G48" s="12" t="str">
        <f aca="false">IF(C48&gt;0,D48/C48,"")</f>
        <v/>
      </c>
    </row>
    <row r="49" customFormat="false" ht="15" hidden="false" customHeight="false" outlineLevel="0" collapsed="false">
      <c r="A49" s="18"/>
      <c r="B49" s="19"/>
      <c r="C49" s="20"/>
      <c r="D49" s="20"/>
      <c r="E49" s="13" t="n">
        <f aca="false">B49*C49</f>
        <v>0</v>
      </c>
      <c r="F49" s="13" t="n">
        <f aca="false">B49*D49</f>
        <v>0</v>
      </c>
      <c r="G49" s="12" t="str">
        <f aca="false">IF(C49&gt;0,D49/C49,"")</f>
        <v/>
      </c>
    </row>
    <row r="50" customFormat="false" ht="15" hidden="false" customHeight="false" outlineLevel="0" collapsed="false">
      <c r="A50" s="18"/>
      <c r="B50" s="19"/>
      <c r="C50" s="20"/>
      <c r="D50" s="20"/>
      <c r="E50" s="13" t="n">
        <f aca="false">B50*C50</f>
        <v>0</v>
      </c>
      <c r="F50" s="13" t="n">
        <f aca="false">B50*D50</f>
        <v>0</v>
      </c>
      <c r="G50" s="12" t="str">
        <f aca="false">IF(C50&gt;0,D50/C50,"")</f>
        <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15"/>
  <sheetViews>
    <sheetView showFormulas="false" showGridLines="true" showRowColHeaders="true" showZeros="true" rightToLeft="false" tabSelected="false" showOutlineSymbols="true" defaultGridColor="true" view="normal" topLeftCell="A1" colorId="64" zoomScale="95" zoomScaleNormal="95"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54"/>
    <col collapsed="false" customWidth="true" hidden="false" outlineLevel="0" max="2" min="2" style="0" width="18"/>
    <col collapsed="false" customWidth="true" hidden="false" outlineLevel="0" max="3" min="3" style="0" width="54"/>
  </cols>
  <sheetData>
    <row r="1" customFormat="false" ht="17.35" hidden="false" customHeight="false" outlineLevel="0" collapsed="false">
      <c r="A1" s="1" t="s">
        <v>63</v>
      </c>
    </row>
    <row r="3" customFormat="false" ht="15" hidden="false" customHeight="false" outlineLevel="0" collapsed="false">
      <c r="A3" s="21" t="s">
        <v>64</v>
      </c>
      <c r="B3" s="21" t="s">
        <v>65</v>
      </c>
      <c r="C3" s="21" t="s">
        <v>66</v>
      </c>
    </row>
    <row r="4" customFormat="false" ht="15" hidden="false" customHeight="false" outlineLevel="0" collapsed="false">
      <c r="A4" s="18" t="s">
        <v>67</v>
      </c>
      <c r="B4" s="9" t="n">
        <v>1150</v>
      </c>
      <c r="C4" s="18" t="s">
        <v>68</v>
      </c>
    </row>
    <row r="5" customFormat="false" ht="15" hidden="false" customHeight="false" outlineLevel="0" collapsed="false">
      <c r="A5" s="18" t="s">
        <v>69</v>
      </c>
      <c r="B5" s="9" t="n">
        <v>480</v>
      </c>
      <c r="C5" s="18" t="s">
        <v>70</v>
      </c>
    </row>
    <row r="6" customFormat="false" ht="15" hidden="false" customHeight="false" outlineLevel="0" collapsed="false">
      <c r="A6" s="18" t="s">
        <v>71</v>
      </c>
      <c r="B6" s="9" t="n">
        <v>280</v>
      </c>
      <c r="C6" s="18" t="s">
        <v>72</v>
      </c>
    </row>
    <row r="7" customFormat="false" ht="15" hidden="false" customHeight="false" outlineLevel="0" collapsed="false">
      <c r="A7" s="18" t="s">
        <v>73</v>
      </c>
      <c r="B7" s="9" t="n">
        <v>210</v>
      </c>
      <c r="C7" s="18" t="s">
        <v>74</v>
      </c>
    </row>
    <row r="8" customFormat="false" ht="15" hidden="false" customHeight="false" outlineLevel="0" collapsed="false">
      <c r="A8" s="18" t="s">
        <v>75</v>
      </c>
      <c r="B8" s="9" t="n">
        <v>0</v>
      </c>
      <c r="C8" s="18"/>
    </row>
    <row r="9" customFormat="false" ht="15" hidden="false" customHeight="false" outlineLevel="0" collapsed="false">
      <c r="A9" s="18" t="s">
        <v>76</v>
      </c>
      <c r="B9" s="9" t="n">
        <v>0</v>
      </c>
      <c r="C9" s="18"/>
    </row>
    <row r="10" customFormat="false" ht="15" hidden="false" customHeight="false" outlineLevel="0" collapsed="false">
      <c r="A10" s="18" t="s">
        <v>77</v>
      </c>
      <c r="B10" s="9" t="n">
        <v>0</v>
      </c>
      <c r="C10" s="18"/>
    </row>
    <row r="12" customFormat="false" ht="15" hidden="false" customHeight="false" outlineLevel="0" collapsed="false">
      <c r="A12" s="5" t="s">
        <v>78</v>
      </c>
      <c r="B12" s="10" t="n">
        <f aca="false">SUM(B4:B10)</f>
        <v>2120</v>
      </c>
    </row>
    <row r="13" customFormat="false" ht="15" hidden="false" customHeight="false" outlineLevel="0" collapsed="false">
      <c r="A13" s="5" t="s">
        <v>79</v>
      </c>
      <c r="B13" s="10" t="n">
        <f aca="false">'Food cost'!J4</f>
        <v>2714</v>
      </c>
    </row>
    <row r="14" customFormat="false" ht="15" hidden="false" customHeight="false" outlineLevel="0" collapsed="false">
      <c r="A14" s="5" t="s">
        <v>80</v>
      </c>
      <c r="B14" s="10" t="n">
        <f aca="false">B13-B12</f>
        <v>594</v>
      </c>
    </row>
    <row r="15" customFormat="false" ht="15" hidden="false" customHeight="false" outlineLevel="0" collapsed="false">
      <c r="A15" s="5" t="s">
        <v>81</v>
      </c>
      <c r="B15" s="22" t="n">
        <f aca="false">IF(B13&lt;&gt;0,B12/B13,0)</f>
        <v>0.781134856300663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2026-09-20T14:56:13Z</dcterms:created>
  <dc:creator>openpyxl</dc:creator>
  <dc:description/>
  <dc:language>en-US</dc:language>
  <cp:lastModifiedBy/>
  <dcterms:modified xsi:type="dcterms:W3CDTF">2026-09-20T14:56:13Z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