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Settings" sheetId="2" state="visible" r:id="rId4"/>
    <sheet name="Items" sheetId="3" state="visible" r:id="rId5"/>
    <sheet name="Rat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<sst xmlns="http://schemas.openxmlformats.org/spreadsheetml/2006/main" count="146" uniqueCount="104">
  <si>
    <t xml:space="preserve">eBay pricing and profit sheet, 2026</t>
  </si>
  <si>
    <t xml:space="preserve">Calcority. Price a batch of items with eBay's U.S. final value fees, order fees, ad fees, and fee cliffs.</t>
  </si>
  <si>
    <t xml:space="preserve">How to use</t>
  </si>
  <si>
    <t xml:space="preserve">1</t>
  </si>
  <si>
    <t xml:space="preserve">Settings tab: choose your Store level, enter the sales tax rate buyers usually pay, and say whether to count the $0.35 insertion fee (use it once your free listings are used).</t>
  </si>
  <si>
    <t xml:space="preserve">2</t>
  </si>
  <si>
    <t xml:space="preserve">Items tab: one row per item. Pick a category, then enter the price, the shipping you charge, your cost, the postage you pay, and any Promoted Listings ad rate.</t>
  </si>
  <si>
    <t xml:space="preserve">3</t>
  </si>
  <si>
    <t xml:space="preserve">The sheet computes the fee base (price, shipping and sales tax), the final value fee for the category, the per-order fee, ad and international fees, your payout, profit and margin.</t>
  </si>
  <si>
    <t xml:space="preserve">Colors</t>
  </si>
  <si>
    <t xml:space="preserve">Blue on yellow = you type. Black = formula. The grey EXAMPLE row is a format sample and is not counted.</t>
  </si>
  <si>
    <t xml:space="preserve">Key rules</t>
  </si>
  <si>
    <t xml:space="preserve">Fee base</t>
  </si>
  <si>
    <t xml:space="preserve">eBay charges the fee on the total amount of the sale: price, handling, buyer-paid shipping and sales tax. Payout excludes the tax, which eBay remits.</t>
  </si>
  <si>
    <t xml:space="preserve">Cliffs</t>
  </si>
  <si>
    <t xml:space="preserve">Jewelry and watches (15% up to $5,000, then 9%), women's handbags (15% up to $2,000, then 9%) and bullion apply the lower rate to the WHOLE sale above the threshold. The Items tab flags rows within 15% below a cliff.</t>
  </si>
  <si>
    <t xml:space="preserve">Order fee</t>
  </si>
  <si>
    <t xml:space="preserve">$0.30 when the total is $10 or less, $0.40 above. Athletic shoes at $150 or more have no order fee.</t>
  </si>
  <si>
    <t xml:space="preserve">Rates</t>
  </si>
  <si>
    <t xml:space="preserve">The Rates tab holds the table from eBay's Selling fees and Store selling fees pages (verified September 2026). Edit it if eBay changes a rate. Store rates cover the common Basic-and-higher categories; check eBay's page for the rest.</t>
  </si>
  <si>
    <t xml:space="preserve">Not included</t>
  </si>
  <si>
    <t xml:space="preserve">Vehicles, real estate, eBay Live, classified ads, other countries' sites, optional listing upgrades and fee credits on refunds.</t>
  </si>
  <si>
    <t xml:space="preserve">Disclaimer</t>
  </si>
  <si>
    <t xml:space="preserve">Planning aid, not tax advice. Confirm current rates on eBay before pricing a large batch.</t>
  </si>
  <si>
    <t xml:space="preserve">Settings</t>
  </si>
  <si>
    <t xml:space="preserve">Your eBay Store level</t>
  </si>
  <si>
    <t xml:space="preserve">No Store or Starter Store</t>
  </si>
  <si>
    <t xml:space="preserve">Basic Store or higher uses the lower Store rates.</t>
  </si>
  <si>
    <t xml:space="preserve">Typical buyer sales tax rate</t>
  </si>
  <si>
    <t xml:space="preserve">Applies to price plus shipping. It raises the fee base.</t>
  </si>
  <si>
    <t xml:space="preserve">Count the insertion fee on each item?</t>
  </si>
  <si>
    <t xml:space="preserve">No</t>
  </si>
  <si>
    <t xml:space="preserve">Yes once your free listings are used.</t>
  </si>
  <si>
    <t xml:space="preserve">Insertion fee per listing</t>
  </si>
  <si>
    <t xml:space="preserve">$0.35 no Store, $0.30 Starter, $0.25 Basic and higher.</t>
  </si>
  <si>
    <t xml:space="preserve">Items</t>
  </si>
  <si>
    <t xml:space="preserve">Fees use Settings and Rates. Yellow = you type.</t>
  </si>
  <si>
    <t xml:space="preserve">Item</t>
  </si>
  <si>
    <t xml:space="preserve">Category</t>
  </si>
  <si>
    <t xml:space="preserve">Price ($)</t>
  </si>
  <si>
    <t xml:space="preserve">Shipping charged ($)</t>
  </si>
  <si>
    <t xml:space="preserve">Item cost ($)</t>
  </si>
  <si>
    <t xml:space="preserve">Postage you pay ($)</t>
  </si>
  <si>
    <t xml:space="preserve">Other costs ($)</t>
  </si>
  <si>
    <t xml:space="preserve">Ad rate</t>
  </si>
  <si>
    <t xml:space="preserve">International? (Y/N)</t>
  </si>
  <si>
    <t xml:space="preserve">Fee base (total sale)</t>
  </si>
  <si>
    <t xml:space="preserve">Final value fee</t>
  </si>
  <si>
    <t xml:space="preserve">Ad + intl + insertion</t>
  </si>
  <si>
    <t xml:space="preserve">Total fees</t>
  </si>
  <si>
    <t xml:space="preserve">Payout</t>
  </si>
  <si>
    <t xml:space="preserve">Profit</t>
  </si>
  <si>
    <t xml:space="preserve">Margin</t>
  </si>
  <si>
    <t xml:space="preserve">Fees % of price</t>
  </si>
  <si>
    <t xml:space="preserve">Cliff flag</t>
  </si>
  <si>
    <t xml:space="preserve">type</t>
  </si>
  <si>
    <t xml:space="preserve">r1</t>
  </si>
  <si>
    <t xml:space="preserve">c1</t>
  </si>
  <si>
    <t xml:space="preserve">r2</t>
  </si>
  <si>
    <t xml:space="preserve">c2</t>
  </si>
  <si>
    <t xml:space="preserve">r3</t>
  </si>
  <si>
    <t xml:space="preserve">waive</t>
  </si>
  <si>
    <t xml:space="preserve">Vintage camera (example)</t>
  </si>
  <si>
    <t xml:space="preserve">Most categories (clothing, home, toys, sporting goods, pets, and more)</t>
  </si>
  <si>
    <t xml:space="preserve">N</t>
  </si>
  <si>
    <t xml:space="preserve">example</t>
  </si>
  <si>
    <t xml:space="preserve">Final value fee rules (U.S., verified Sept 2026)</t>
  </si>
  <si>
    <t xml:space="preserve">marginal = each slice at its own rate; cliff = one rate on the whole sale chosen by the total; flat = one rate.</t>
  </si>
  <si>
    <t xml:space="preserve">NS type</t>
  </si>
  <si>
    <t xml:space="preserve">NS r1</t>
  </si>
  <si>
    <t xml:space="preserve">NS c1</t>
  </si>
  <si>
    <t xml:space="preserve">NS r2</t>
  </si>
  <si>
    <t xml:space="preserve">NS c2</t>
  </si>
  <si>
    <t xml:space="preserve">NS r3</t>
  </si>
  <si>
    <t xml:space="preserve">Store type</t>
  </si>
  <si>
    <t xml:space="preserve">S r1</t>
  </si>
  <si>
    <t xml:space="preserve">S c1</t>
  </si>
  <si>
    <t xml:space="preserve">S r2</t>
  </si>
  <si>
    <t xml:space="preserve">S c2</t>
  </si>
  <si>
    <t xml:space="preserve">S r3</t>
  </si>
  <si>
    <t xml:space="preserve">Order fee waived at</t>
  </si>
  <si>
    <t xml:space="preserve">marginal</t>
  </si>
  <si>
    <t xml:space="preserve">Books, magazines, movies, TV, music</t>
  </si>
  <si>
    <t xml:space="preserve">Coins and paper money (not bullion)</t>
  </si>
  <si>
    <t xml:space="preserve">Coins: bullion</t>
  </si>
  <si>
    <t xml:space="preserve">cliff</t>
  </si>
  <si>
    <t xml:space="preserve">Women's bags and handbags</t>
  </si>
  <si>
    <t xml:space="preserve">Trading cards, comics, collectible card games</t>
  </si>
  <si>
    <t xml:space="preserve">Jewelry and watches (not watch parts)</t>
  </si>
  <si>
    <t xml:space="preserve">Watches, parts and accessories</t>
  </si>
  <si>
    <t xml:space="preserve">Heavy equipment, commercial printing presses, food trucks</t>
  </si>
  <si>
    <t xml:space="preserve">Guitars and basses</t>
  </si>
  <si>
    <t xml:space="preserve">Athletic shoes ($150 and up qualify for the low rate)</t>
  </si>
  <si>
    <t xml:space="preserve">NFT categories</t>
  </si>
  <si>
    <t xml:space="preserve">flat</t>
  </si>
  <si>
    <t xml:space="preserve">Consumer electronics (most)</t>
  </si>
  <si>
    <t xml:space="preserve">Cell phones (most)</t>
  </si>
  <si>
    <t xml:space="preserve">Computers and tablets (most)</t>
  </si>
  <si>
    <t xml:space="preserve">Laptops, desktops, tablets, CPUs, RAM, SSDs, monitors, printers</t>
  </si>
  <si>
    <t xml:space="preserve">Video game consoles</t>
  </si>
  <si>
    <t xml:space="preserve">Cameras and photo (most)</t>
  </si>
  <si>
    <t xml:space="preserve">Musical instruments and gear (most)</t>
  </si>
  <si>
    <t xml:space="preserve">Stamps</t>
  </si>
  <si>
    <t xml:space="preserve">eBay Motors parts and accessories (most)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</si>
</sst>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%"/>
    <numFmt numFmtId="166" formatCode="\$0.00"/>
    <numFmt numFmtId="167" formatCode="0.0%"/>
    <numFmt numFmtId="168" formatCode="#,##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D9E1F2"/>
        <bgColor rgb="FFF2F2F2"/>
      </patternFill>
    </fill>
    <fill>
      <patternFill patternType="solid">
        <fgColor rgb="FFFFF2CC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tru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04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.75" hidden="false" customHeight="true" outlineLevel="0" collapsed="false">
      <c r="A4" s="3" t="s">
        <v>2</v>
      </c>
      <c r="B4" s="4"/>
    </row>
    <row r="5" customFormat="false" ht="30" hidden="false" customHeight="true" outlineLevel="0" collapsed="false">
      <c r="A5" s="5" t="s">
        <v>3</v>
      </c>
      <c r="B5" s="6" t="s">
        <v>4</v>
      </c>
    </row>
    <row r="6" customFormat="false" ht="30" hidden="false" customHeight="true" outlineLevel="0" collapsed="false">
      <c r="A6" s="5" t="s">
        <v>5</v>
      </c>
      <c r="B6" s="6" t="s">
        <v>6</v>
      </c>
    </row>
    <row r="7" customFormat="false" ht="30" hidden="false" customHeight="true" outlineLevel="0" collapsed="false">
      <c r="A7" s="5" t="s">
        <v>7</v>
      </c>
      <c r="B7" s="6" t="s">
        <v>8</v>
      </c>
    </row>
    <row r="8" customFormat="false" ht="30" hidden="false" customHeight="true" outlineLevel="0" collapsed="false">
      <c r="A8" s="5" t="s">
        <v>9</v>
      </c>
      <c r="B8" s="6" t="s">
        <v>10</v>
      </c>
    </row>
    <row r="9" customFormat="false" ht="15.75" hidden="false" customHeight="true" outlineLevel="0" collapsed="false">
      <c r="A9" s="3" t="s">
        <v>11</v>
      </c>
      <c r="B9" s="4"/>
    </row>
    <row r="10" customFormat="false" ht="30" hidden="false" customHeight="true" outlineLevel="0" collapsed="false">
      <c r="A10" s="5" t="s">
        <v>12</v>
      </c>
      <c r="B10" s="6" t="s">
        <v>13</v>
      </c>
    </row>
    <row r="11" customFormat="false" ht="43.5" hidden="false" customHeight="true" outlineLevel="0" collapsed="false">
      <c r="A11" s="5" t="s">
        <v>14</v>
      </c>
      <c r="B11" s="6" t="s">
        <v>15</v>
      </c>
    </row>
    <row r="12" customFormat="false" ht="15.75" hidden="false" customHeight="true" outlineLevel="0" collapsed="false">
      <c r="A12" s="5" t="s">
        <v>16</v>
      </c>
      <c r="B12" s="6" t="s">
        <v>17</v>
      </c>
    </row>
    <row r="13" customFormat="false" ht="43.5" hidden="false" customHeight="true" outlineLevel="0" collapsed="false">
      <c r="A13" s="5" t="s">
        <v>18</v>
      </c>
      <c r="B13" s="6" t="s">
        <v>19</v>
      </c>
    </row>
    <row r="14" customFormat="false" ht="30" hidden="false" customHeight="true" outlineLevel="0" collapsed="false">
      <c r="A14" s="5" t="s">
        <v>20</v>
      </c>
      <c r="B14" s="6" t="s">
        <v>21</v>
      </c>
    </row>
    <row r="15" customFormat="false" ht="15.75" hidden="false" customHeight="true" outlineLevel="0" collapsed="false">
      <c r="A15" s="5" t="s">
        <v>22</v>
      </c>
      <c r="B15" s="6" t="s">
        <v>23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28"/>
    <col collapsed="false" customWidth="true" hidden="false" outlineLevel="0" max="3" min="3" style="0" width="60"/>
  </cols>
  <sheetData>
    <row r="1" customFormat="false" ht="17.35" hidden="false" customHeight="false" outlineLevel="0" collapsed="false">
      <c r="A1" s="1" t="s">
        <v>24</v>
      </c>
    </row>
    <row r="4" customFormat="false" ht="15" hidden="false" customHeight="false" outlineLevel="0" collapsed="false">
      <c r="A4" s="7" t="s">
        <v>25</v>
      </c>
      <c r="B4" s="8" t="s">
        <v>26</v>
      </c>
      <c r="C4" s="2" t="s">
        <v>27</v>
      </c>
    </row>
    <row r="5" customFormat="false" ht="15" hidden="false" customHeight="false" outlineLevel="0" collapsed="false">
      <c r="A5" s="7" t="s">
        <v>28</v>
      </c>
      <c r="B5" s="9" t="n">
        <v>0</v>
      </c>
      <c r="C5" s="2" t="s">
        <v>29</v>
      </c>
    </row>
    <row r="6" customFormat="false" ht="15" hidden="false" customHeight="false" outlineLevel="0" collapsed="false">
      <c r="A6" s="7" t="s">
        <v>30</v>
      </c>
      <c r="B6" s="8" t="s">
        <v>31</v>
      </c>
      <c r="C6" s="2" t="s">
        <v>32</v>
      </c>
    </row>
    <row r="7" customFormat="false" ht="15" hidden="false" customHeight="false" outlineLevel="0" collapsed="false">
      <c r="A7" s="7" t="s">
        <v>33</v>
      </c>
      <c r="B7" s="10" t="n">
        <v>0.35</v>
      </c>
      <c r="C7" s="2" t="s">
        <v>34</v>
      </c>
    </row>
  </sheetData>
  <dataValidations count="2">
    <dataValidation allowBlank="false" errorStyle="stop" operator="between" showDropDown="false" showErrorMessage="false" showInputMessage="false" sqref="B4" type="list">
      <formula1>"No Store or Starter Store,Basic Store or higher"</formula1>
      <formula2>0</formula2>
    </dataValidation>
    <dataValidation allowBlank="false" errorStyle="stop" operator="between" showDropDown="false" showErrorMessage="false" showInputMessage="false" sqref="B6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20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40"/>
    <col collapsed="false" customWidth="true" hidden="false" outlineLevel="0" max="3" min="3" style="0" width="10"/>
    <col collapsed="false" customWidth="true" hidden="false" outlineLevel="0" max="4" min="4" style="0" width="12"/>
    <col collapsed="false" customWidth="true" hidden="false" outlineLevel="0" max="5" min="5" style="0" width="11"/>
    <col collapsed="false" customWidth="true" hidden="false" outlineLevel="0" max="6" min="6" style="0" width="12"/>
    <col collapsed="false" customWidth="true" hidden="false" outlineLevel="0" max="7" min="7" style="0" width="11"/>
    <col collapsed="false" customWidth="true" hidden="false" outlineLevel="0" max="8" min="8" style="0" width="8"/>
    <col collapsed="false" customWidth="true" hidden="false" outlineLevel="0" max="11" min="9" style="0" width="12"/>
    <col collapsed="false" customWidth="true" hidden="false" outlineLevel="0" max="12" min="12" style="0" width="10"/>
    <col collapsed="false" customWidth="true" hidden="false" outlineLevel="0" max="13" min="13" style="0" width="14"/>
    <col collapsed="false" customWidth="true" hidden="false" outlineLevel="0" max="16" min="14" style="0" width="11"/>
    <col collapsed="false" customWidth="true" hidden="false" outlineLevel="0" max="17" min="17" style="0" width="9"/>
    <col collapsed="false" customWidth="true" hidden="false" outlineLevel="0" max="18" min="18" style="0" width="10"/>
    <col collapsed="false" customWidth="true" hidden="false" outlineLevel="0" max="19" min="19" style="0" width="16"/>
    <col collapsed="false" customWidth="true" hidden="true" outlineLevel="0" max="27" min="21" style="0" width="13"/>
  </cols>
  <sheetData>
    <row r="1" customFormat="false" ht="17.35" hidden="false" customHeight="false" outlineLevel="0" collapsed="false">
      <c r="A1" s="1" t="s">
        <v>35</v>
      </c>
    </row>
    <row r="2" customFormat="false" ht="15" hidden="false" customHeight="false" outlineLevel="0" collapsed="false">
      <c r="A2" s="2" t="s">
        <v>36</v>
      </c>
    </row>
    <row r="4" customFormat="false" ht="43.5" hidden="false" customHeight="true" outlineLevel="0" collapsed="false">
      <c r="A4" s="11" t="s">
        <v>37</v>
      </c>
      <c r="B4" s="11" t="s">
        <v>38</v>
      </c>
      <c r="C4" s="11" t="s">
        <v>39</v>
      </c>
      <c r="D4" s="11" t="s">
        <v>40</v>
      </c>
      <c r="E4" s="11" t="s">
        <v>41</v>
      </c>
      <c r="F4" s="11" t="s">
        <v>42</v>
      </c>
      <c r="G4" s="11" t="s">
        <v>43</v>
      </c>
      <c r="H4" s="11" t="s">
        <v>44</v>
      </c>
      <c r="I4" s="11" t="s">
        <v>45</v>
      </c>
      <c r="J4" s="11" t="s">
        <v>46</v>
      </c>
      <c r="K4" s="11" t="s">
        <v>47</v>
      </c>
      <c r="L4" s="11" t="s">
        <v>16</v>
      </c>
      <c r="M4" s="11" t="s">
        <v>48</v>
      </c>
      <c r="N4" s="11" t="s">
        <v>49</v>
      </c>
      <c r="O4" s="11" t="s">
        <v>50</v>
      </c>
      <c r="P4" s="11" t="s">
        <v>51</v>
      </c>
      <c r="Q4" s="11" t="s">
        <v>52</v>
      </c>
      <c r="R4" s="11" t="s">
        <v>53</v>
      </c>
      <c r="S4" s="11" t="s">
        <v>54</v>
      </c>
      <c r="U4" s="12" t="s">
        <v>55</v>
      </c>
      <c r="V4" s="12" t="s">
        <v>56</v>
      </c>
      <c r="W4" s="12" t="s">
        <v>57</v>
      </c>
      <c r="X4" s="12" t="s">
        <v>58</v>
      </c>
      <c r="Y4" s="12" t="s">
        <v>59</v>
      </c>
      <c r="Z4" s="12" t="s">
        <v>60</v>
      </c>
      <c r="AA4" s="12" t="s">
        <v>61</v>
      </c>
    </row>
    <row r="5" customFormat="false" ht="15" hidden="false" customHeight="false" outlineLevel="0" collapsed="false">
      <c r="A5" s="13" t="s">
        <v>62</v>
      </c>
      <c r="B5" s="13" t="s">
        <v>63</v>
      </c>
      <c r="C5" s="13" t="n">
        <v>50</v>
      </c>
      <c r="D5" s="13" t="n">
        <v>5</v>
      </c>
      <c r="E5" s="13" t="n">
        <v>18</v>
      </c>
      <c r="F5" s="13" t="n">
        <v>6</v>
      </c>
      <c r="G5" s="13" t="n">
        <v>1</v>
      </c>
      <c r="H5" s="14" t="n">
        <v>0</v>
      </c>
      <c r="I5" s="13" t="s">
        <v>64</v>
      </c>
      <c r="J5" s="13" t="s">
        <v>65</v>
      </c>
      <c r="K5" s="13"/>
      <c r="L5" s="13"/>
      <c r="M5" s="13"/>
      <c r="N5" s="13"/>
      <c r="O5" s="13"/>
      <c r="P5" s="13"/>
      <c r="Q5" s="13"/>
      <c r="R5" s="13"/>
      <c r="S5" s="13"/>
    </row>
    <row r="6" customFormat="false" ht="15" hidden="false" customHeight="false" outlineLevel="0" collapsed="false">
      <c r="A6" s="8"/>
      <c r="B6" s="8"/>
      <c r="C6" s="15"/>
      <c r="D6" s="15"/>
      <c r="E6" s="15"/>
      <c r="F6" s="15"/>
      <c r="G6" s="15"/>
      <c r="H6" s="16"/>
      <c r="I6" s="8"/>
      <c r="J6" s="17" t="n">
        <f aca="false">IF(ISNUMBER(C6),(C6+N(D6))*(1+Settings!$B$5),0)</f>
        <v>0</v>
      </c>
      <c r="K6" s="17" t="n">
        <f aca="false">IF(OR(B6="",J6=0),0,IF(U6="flat",V6*J6,IF(U6="cliff",IF(J6&lt;=W6,V6*J6,IF(J6&lt;=Y6,X6*J6,Z6*J6)),V6*MIN(J6,W6)+X6*MAX(0,MIN(J6,Y6)-W6)+Z6*MAX(0,J6-Y6))))</f>
        <v>0</v>
      </c>
      <c r="L6" s="17" t="n">
        <f aca="false">IF(J6=0,0,IF(AND(ISNUMBER(AA6),J6&gt;=AA6),0,IF(J6&lt;=10,0.3,0.4)))</f>
        <v>0</v>
      </c>
      <c r="M6" s="17" t="n">
        <f aca="false">N(H6)*J6+IF(I6="Y",0.0165*J6,0)+IF(Settings!$B$6="Yes",Settings!$B$7,0)</f>
        <v>0</v>
      </c>
      <c r="N6" s="17" t="n">
        <f aca="false">K6+L6+M6</f>
        <v>0</v>
      </c>
      <c r="O6" s="17" t="n">
        <f aca="false">IF(ISNUMBER(C6),C6+N(D6)-N6,0)</f>
        <v>0</v>
      </c>
      <c r="P6" s="17" t="n">
        <f aca="false">IF(ISNUMBER(C6),O6-N(E6)-N(F6)-N(G6),0)</f>
        <v>0</v>
      </c>
      <c r="Q6" s="18" t="str">
        <f aca="false">IF(AND(ISNUMBER(C6),C6+N(D6)&gt;0),P6/(C6+N(D6)),"")</f>
        <v/>
      </c>
      <c r="R6" s="18" t="str">
        <f aca="false">IF(AND(ISNUMBER(C6),C6&gt;0),N6/C6,"")</f>
        <v/>
      </c>
      <c r="S6" s="19" t="str">
        <f aca="false">IF(OR(U6&lt;&gt;"cliff",J6=0),"",IF(AND(J6&gt;W6*0.85,J6&lt;=W6),"Just under a cliff",IF(AND(U6="cliff",J6&gt;W6,J6&lt;=W6*1.15),"Just over a cliff","")))</f>
        <v/>
      </c>
      <c r="U6" s="0" t="str">
        <f aca="false">IF(B6="","",IF(Settings!$B$4="Basic Store or higher",INDEX(Rates!$H$5:$H$25,MATCH(B6,Rates!$A$5:$A$25,0)),INDEX(Rates!$B$5:$B$25,MATCH(B6,Rates!$A$5:$A$25,0))))</f>
        <v/>
      </c>
      <c r="V6" s="0" t="str">
        <f aca="false">IF(B6="","",IF(Settings!$B$4="Basic Store or higher",INDEX(Rates!$I$5:$I$25,MATCH(B6,Rates!$A$5:$A$25,0)),INDEX(Rates!$C$5:$C$25,MATCH(B6,Rates!$A$5:$A$25,0))))</f>
        <v/>
      </c>
      <c r="W6" s="0" t="str">
        <f aca="false">IF(B6="","",IF(Settings!$B$4="Basic Store or higher",INDEX(Rates!$J$5:$J$25,MATCH(B6,Rates!$A$5:$A$25,0)),INDEX(Rates!$D$5:$D$25,MATCH(B6,Rates!$A$5:$A$25,0))))</f>
        <v/>
      </c>
      <c r="X6" s="0" t="str">
        <f aca="false">IF(B6="","",IF(Settings!$B$4="Basic Store or higher",INDEX(Rates!$K$5:$K$25,MATCH(B6,Rates!$A$5:$A$25,0)),INDEX(Rates!$E$5:$E$25,MATCH(B6,Rates!$A$5:$A$25,0))))</f>
        <v/>
      </c>
      <c r="Y6" s="0" t="str">
        <f aca="false">IF(B6="","",IF(Settings!$B$4="Basic Store or higher",INDEX(Rates!$L$5:$L$25,MATCH(B6,Rates!$A$5:$A$25,0)),INDEX(Rates!$F$5:$F$25,MATCH(B6,Rates!$A$5:$A$25,0))))</f>
        <v/>
      </c>
      <c r="Z6" s="0" t="str">
        <f aca="false">IF(B6="","",IF(Settings!$B$4="Basic Store or higher",INDEX(Rates!$M$5:$M$25,MATCH(B6,Rates!$A$5:$A$25,0)),INDEX(Rates!$G$5:$G$25,MATCH(B6,Rates!$A$5:$A$25,0))))</f>
        <v/>
      </c>
      <c r="AA6" s="0" t="str">
        <f aca="false">IF(B6="","",INDEX(Rates!$N$5:$N$25,MATCH(B6,Rates!$A$5:$A$25,0)))</f>
        <v/>
      </c>
    </row>
    <row r="7" customFormat="false" ht="15" hidden="false" customHeight="false" outlineLevel="0" collapsed="false">
      <c r="A7" s="8"/>
      <c r="B7" s="8"/>
      <c r="C7" s="15"/>
      <c r="D7" s="15"/>
      <c r="E7" s="15"/>
      <c r="F7" s="15"/>
      <c r="G7" s="15"/>
      <c r="H7" s="16"/>
      <c r="I7" s="8"/>
      <c r="J7" s="17" t="n">
        <f aca="false">IF(ISNUMBER(C7),(C7+N(D7))*(1+Settings!$B$5),0)</f>
        <v>0</v>
      </c>
      <c r="K7" s="17" t="n">
        <f aca="false">IF(OR(B7="",J7=0),0,IF(U7="flat",V7*J7,IF(U7="cliff",IF(J7&lt;=W7,V7*J7,IF(J7&lt;=Y7,X7*J7,Z7*J7)),V7*MIN(J7,W7)+X7*MAX(0,MIN(J7,Y7)-W7)+Z7*MAX(0,J7-Y7))))</f>
        <v>0</v>
      </c>
      <c r="L7" s="17" t="n">
        <f aca="false">IF(J7=0,0,IF(AND(ISNUMBER(AA7),J7&gt;=AA7),0,IF(J7&lt;=10,0.3,0.4)))</f>
        <v>0</v>
      </c>
      <c r="M7" s="17" t="n">
        <f aca="false">N(H7)*J7+IF(I7="Y",0.0165*J7,0)+IF(Settings!$B$6="Yes",Settings!$B$7,0)</f>
        <v>0</v>
      </c>
      <c r="N7" s="17" t="n">
        <f aca="false">K7+L7+M7</f>
        <v>0</v>
      </c>
      <c r="O7" s="17" t="n">
        <f aca="false">IF(ISNUMBER(C7),C7+N(D7)-N7,0)</f>
        <v>0</v>
      </c>
      <c r="P7" s="17" t="n">
        <f aca="false">IF(ISNUMBER(C7),O7-N(E7)-N(F7)-N(G7),0)</f>
        <v>0</v>
      </c>
      <c r="Q7" s="18" t="str">
        <f aca="false">IF(AND(ISNUMBER(C7),C7+N(D7)&gt;0),P7/(C7+N(D7)),"")</f>
        <v/>
      </c>
      <c r="R7" s="18" t="str">
        <f aca="false">IF(AND(ISNUMBER(C7),C7&gt;0),N7/C7,"")</f>
        <v/>
      </c>
      <c r="S7" s="19" t="str">
        <f aca="false">IF(OR(U7&lt;&gt;"cliff",J7=0),"",IF(AND(J7&gt;W7*0.85,J7&lt;=W7),"Just under a cliff",IF(AND(U7="cliff",J7&gt;W7,J7&lt;=W7*1.15),"Just over a cliff","")))</f>
        <v/>
      </c>
      <c r="U7" s="0" t="str">
        <f aca="false">IF(B7="","",IF(Settings!$B$4="Basic Store or higher",INDEX(Rates!$H$5:$H$25,MATCH(B7,Rates!$A$5:$A$25,0)),INDEX(Rates!$B$5:$B$25,MATCH(B7,Rates!$A$5:$A$25,0))))</f>
        <v/>
      </c>
      <c r="V7" s="0" t="str">
        <f aca="false">IF(B7="","",IF(Settings!$B$4="Basic Store or higher",INDEX(Rates!$I$5:$I$25,MATCH(B7,Rates!$A$5:$A$25,0)),INDEX(Rates!$C$5:$C$25,MATCH(B7,Rates!$A$5:$A$25,0))))</f>
        <v/>
      </c>
      <c r="W7" s="0" t="str">
        <f aca="false">IF(B7="","",IF(Settings!$B$4="Basic Store or higher",INDEX(Rates!$J$5:$J$25,MATCH(B7,Rates!$A$5:$A$25,0)),INDEX(Rates!$D$5:$D$25,MATCH(B7,Rates!$A$5:$A$25,0))))</f>
        <v/>
      </c>
      <c r="X7" s="0" t="str">
        <f aca="false">IF(B7="","",IF(Settings!$B$4="Basic Store or higher",INDEX(Rates!$K$5:$K$25,MATCH(B7,Rates!$A$5:$A$25,0)),INDEX(Rates!$E$5:$E$25,MATCH(B7,Rates!$A$5:$A$25,0))))</f>
        <v/>
      </c>
      <c r="Y7" s="0" t="str">
        <f aca="false">IF(B7="","",IF(Settings!$B$4="Basic Store or higher",INDEX(Rates!$L$5:$L$25,MATCH(B7,Rates!$A$5:$A$25,0)),INDEX(Rates!$F$5:$F$25,MATCH(B7,Rates!$A$5:$A$25,0))))</f>
        <v/>
      </c>
      <c r="Z7" s="0" t="str">
        <f aca="false">IF(B7="","",IF(Settings!$B$4="Basic Store or higher",INDEX(Rates!$M$5:$M$25,MATCH(B7,Rates!$A$5:$A$25,0)),INDEX(Rates!$G$5:$G$25,MATCH(B7,Rates!$A$5:$A$25,0))))</f>
        <v/>
      </c>
      <c r="AA7" s="0" t="str">
        <f aca="false">IF(B7="","",INDEX(Rates!$N$5:$N$25,MATCH(B7,Rates!$A$5:$A$25,0)))</f>
        <v/>
      </c>
    </row>
    <row r="8" customFormat="false" ht="15" hidden="false" customHeight="false" outlineLevel="0" collapsed="false">
      <c r="A8" s="8"/>
      <c r="B8" s="8"/>
      <c r="C8" s="15"/>
      <c r="D8" s="15"/>
      <c r="E8" s="15"/>
      <c r="F8" s="15"/>
      <c r="G8" s="15"/>
      <c r="H8" s="16"/>
      <c r="I8" s="8"/>
      <c r="J8" s="17" t="n">
        <f aca="false">IF(ISNUMBER(C8),(C8+N(D8))*(1+Settings!$B$5),0)</f>
        <v>0</v>
      </c>
      <c r="K8" s="17" t="n">
        <f aca="false">IF(OR(B8="",J8=0),0,IF(U8="flat",V8*J8,IF(U8="cliff",IF(J8&lt;=W8,V8*J8,IF(J8&lt;=Y8,X8*J8,Z8*J8)),V8*MIN(J8,W8)+X8*MAX(0,MIN(J8,Y8)-W8)+Z8*MAX(0,J8-Y8))))</f>
        <v>0</v>
      </c>
      <c r="L8" s="17" t="n">
        <f aca="false">IF(J8=0,0,IF(AND(ISNUMBER(AA8),J8&gt;=AA8),0,IF(J8&lt;=10,0.3,0.4)))</f>
        <v>0</v>
      </c>
      <c r="M8" s="17" t="n">
        <f aca="false">N(H8)*J8+IF(I8="Y",0.0165*J8,0)+IF(Settings!$B$6="Yes",Settings!$B$7,0)</f>
        <v>0</v>
      </c>
      <c r="N8" s="17" t="n">
        <f aca="false">K8+L8+M8</f>
        <v>0</v>
      </c>
      <c r="O8" s="17" t="n">
        <f aca="false">IF(ISNUMBER(C8),C8+N(D8)-N8,0)</f>
        <v>0</v>
      </c>
      <c r="P8" s="17" t="n">
        <f aca="false">IF(ISNUMBER(C8),O8-N(E8)-N(F8)-N(G8),0)</f>
        <v>0</v>
      </c>
      <c r="Q8" s="18" t="str">
        <f aca="false">IF(AND(ISNUMBER(C8),C8+N(D8)&gt;0),P8/(C8+N(D8)),"")</f>
        <v/>
      </c>
      <c r="R8" s="18" t="str">
        <f aca="false">IF(AND(ISNUMBER(C8),C8&gt;0),N8/C8,"")</f>
        <v/>
      </c>
      <c r="S8" s="19" t="str">
        <f aca="false">IF(OR(U8&lt;&gt;"cliff",J8=0),"",IF(AND(J8&gt;W8*0.85,J8&lt;=W8),"Just under a cliff",IF(AND(U8="cliff",J8&gt;W8,J8&lt;=W8*1.15),"Just over a cliff","")))</f>
        <v/>
      </c>
      <c r="U8" s="0" t="str">
        <f aca="false">IF(B8="","",IF(Settings!$B$4="Basic Store or higher",INDEX(Rates!$H$5:$H$25,MATCH(B8,Rates!$A$5:$A$25,0)),INDEX(Rates!$B$5:$B$25,MATCH(B8,Rates!$A$5:$A$25,0))))</f>
        <v/>
      </c>
      <c r="V8" s="0" t="str">
        <f aca="false">IF(B8="","",IF(Settings!$B$4="Basic Store or higher",INDEX(Rates!$I$5:$I$25,MATCH(B8,Rates!$A$5:$A$25,0)),INDEX(Rates!$C$5:$C$25,MATCH(B8,Rates!$A$5:$A$25,0))))</f>
        <v/>
      </c>
      <c r="W8" s="0" t="str">
        <f aca="false">IF(B8="","",IF(Settings!$B$4="Basic Store or higher",INDEX(Rates!$J$5:$J$25,MATCH(B8,Rates!$A$5:$A$25,0)),INDEX(Rates!$D$5:$D$25,MATCH(B8,Rates!$A$5:$A$25,0))))</f>
        <v/>
      </c>
      <c r="X8" s="0" t="str">
        <f aca="false">IF(B8="","",IF(Settings!$B$4="Basic Store or higher",INDEX(Rates!$K$5:$K$25,MATCH(B8,Rates!$A$5:$A$25,0)),INDEX(Rates!$E$5:$E$25,MATCH(B8,Rates!$A$5:$A$25,0))))</f>
        <v/>
      </c>
      <c r="Y8" s="0" t="str">
        <f aca="false">IF(B8="","",IF(Settings!$B$4="Basic Store or higher",INDEX(Rates!$L$5:$L$25,MATCH(B8,Rates!$A$5:$A$25,0)),INDEX(Rates!$F$5:$F$25,MATCH(B8,Rates!$A$5:$A$25,0))))</f>
        <v/>
      </c>
      <c r="Z8" s="0" t="str">
        <f aca="false">IF(B8="","",IF(Settings!$B$4="Basic Store or higher",INDEX(Rates!$M$5:$M$25,MATCH(B8,Rates!$A$5:$A$25,0)),INDEX(Rates!$G$5:$G$25,MATCH(B8,Rates!$A$5:$A$25,0))))</f>
        <v/>
      </c>
      <c r="AA8" s="0" t="str">
        <f aca="false">IF(B8="","",INDEX(Rates!$N$5:$N$25,MATCH(B8,Rates!$A$5:$A$25,0)))</f>
        <v/>
      </c>
    </row>
    <row r="9" customFormat="false" ht="15" hidden="false" customHeight="false" outlineLevel="0" collapsed="false">
      <c r="A9" s="8"/>
      <c r="B9" s="8"/>
      <c r="C9" s="15"/>
      <c r="D9" s="15"/>
      <c r="E9" s="15"/>
      <c r="F9" s="15"/>
      <c r="G9" s="15"/>
      <c r="H9" s="16"/>
      <c r="I9" s="8"/>
      <c r="J9" s="17" t="n">
        <f aca="false">IF(ISNUMBER(C9),(C9+N(D9))*(1+Settings!$B$5),0)</f>
        <v>0</v>
      </c>
      <c r="K9" s="17" t="n">
        <f aca="false">IF(OR(B9="",J9=0),0,IF(U9="flat",V9*J9,IF(U9="cliff",IF(J9&lt;=W9,V9*J9,IF(J9&lt;=Y9,X9*J9,Z9*J9)),V9*MIN(J9,W9)+X9*MAX(0,MIN(J9,Y9)-W9)+Z9*MAX(0,J9-Y9))))</f>
        <v>0</v>
      </c>
      <c r="L9" s="17" t="n">
        <f aca="false">IF(J9=0,0,IF(AND(ISNUMBER(AA9),J9&gt;=AA9),0,IF(J9&lt;=10,0.3,0.4)))</f>
        <v>0</v>
      </c>
      <c r="M9" s="17" t="n">
        <f aca="false">N(H9)*J9+IF(I9="Y",0.0165*J9,0)+IF(Settings!$B$6="Yes",Settings!$B$7,0)</f>
        <v>0</v>
      </c>
      <c r="N9" s="17" t="n">
        <f aca="false">K9+L9+M9</f>
        <v>0</v>
      </c>
      <c r="O9" s="17" t="n">
        <f aca="false">IF(ISNUMBER(C9),C9+N(D9)-N9,0)</f>
        <v>0</v>
      </c>
      <c r="P9" s="17" t="n">
        <f aca="false">IF(ISNUMBER(C9),O9-N(E9)-N(F9)-N(G9),0)</f>
        <v>0</v>
      </c>
      <c r="Q9" s="18" t="str">
        <f aca="false">IF(AND(ISNUMBER(C9),C9+N(D9)&gt;0),P9/(C9+N(D9)),"")</f>
        <v/>
      </c>
      <c r="R9" s="18" t="str">
        <f aca="false">IF(AND(ISNUMBER(C9),C9&gt;0),N9/C9,"")</f>
        <v/>
      </c>
      <c r="S9" s="19" t="str">
        <f aca="false">IF(OR(U9&lt;&gt;"cliff",J9=0),"",IF(AND(J9&gt;W9*0.85,J9&lt;=W9),"Just under a cliff",IF(AND(U9="cliff",J9&gt;W9,J9&lt;=W9*1.15),"Just over a cliff","")))</f>
        <v/>
      </c>
      <c r="U9" s="0" t="str">
        <f aca="false">IF(B9="","",IF(Settings!$B$4="Basic Store or higher",INDEX(Rates!$H$5:$H$25,MATCH(B9,Rates!$A$5:$A$25,0)),INDEX(Rates!$B$5:$B$25,MATCH(B9,Rates!$A$5:$A$25,0))))</f>
        <v/>
      </c>
      <c r="V9" s="0" t="str">
        <f aca="false">IF(B9="","",IF(Settings!$B$4="Basic Store or higher",INDEX(Rates!$I$5:$I$25,MATCH(B9,Rates!$A$5:$A$25,0)),INDEX(Rates!$C$5:$C$25,MATCH(B9,Rates!$A$5:$A$25,0))))</f>
        <v/>
      </c>
      <c r="W9" s="0" t="str">
        <f aca="false">IF(B9="","",IF(Settings!$B$4="Basic Store or higher",INDEX(Rates!$J$5:$J$25,MATCH(B9,Rates!$A$5:$A$25,0)),INDEX(Rates!$D$5:$D$25,MATCH(B9,Rates!$A$5:$A$25,0))))</f>
        <v/>
      </c>
      <c r="X9" s="0" t="str">
        <f aca="false">IF(B9="","",IF(Settings!$B$4="Basic Store or higher",INDEX(Rates!$K$5:$K$25,MATCH(B9,Rates!$A$5:$A$25,0)),INDEX(Rates!$E$5:$E$25,MATCH(B9,Rates!$A$5:$A$25,0))))</f>
        <v/>
      </c>
      <c r="Y9" s="0" t="str">
        <f aca="false">IF(B9="","",IF(Settings!$B$4="Basic Store or higher",INDEX(Rates!$L$5:$L$25,MATCH(B9,Rates!$A$5:$A$25,0)),INDEX(Rates!$F$5:$F$25,MATCH(B9,Rates!$A$5:$A$25,0))))</f>
        <v/>
      </c>
      <c r="Z9" s="0" t="str">
        <f aca="false">IF(B9="","",IF(Settings!$B$4="Basic Store or higher",INDEX(Rates!$M$5:$M$25,MATCH(B9,Rates!$A$5:$A$25,0)),INDEX(Rates!$G$5:$G$25,MATCH(B9,Rates!$A$5:$A$25,0))))</f>
        <v/>
      </c>
      <c r="AA9" s="0" t="str">
        <f aca="false">IF(B9="","",INDEX(Rates!$N$5:$N$25,MATCH(B9,Rates!$A$5:$A$25,0)))</f>
        <v/>
      </c>
    </row>
    <row r="10" customFormat="false" ht="15" hidden="false" customHeight="false" outlineLevel="0" collapsed="false">
      <c r="A10" s="8"/>
      <c r="B10" s="8"/>
      <c r="C10" s="15"/>
      <c r="D10" s="15"/>
      <c r="E10" s="15"/>
      <c r="F10" s="15"/>
      <c r="G10" s="15"/>
      <c r="H10" s="16"/>
      <c r="I10" s="8"/>
      <c r="J10" s="17" t="n">
        <f aca="false">IF(ISNUMBER(C10),(C10+N(D10))*(1+Settings!$B$5),0)</f>
        <v>0</v>
      </c>
      <c r="K10" s="17" t="n">
        <f aca="false">IF(OR(B10="",J10=0),0,IF(U10="flat",V10*J10,IF(U10="cliff",IF(J10&lt;=W10,V10*J10,IF(J10&lt;=Y10,X10*J10,Z10*J10)),V10*MIN(J10,W10)+X10*MAX(0,MIN(J10,Y10)-W10)+Z10*MAX(0,J10-Y10))))</f>
        <v>0</v>
      </c>
      <c r="L10" s="17" t="n">
        <f aca="false">IF(J10=0,0,IF(AND(ISNUMBER(AA10),J10&gt;=AA10),0,IF(J10&lt;=10,0.3,0.4)))</f>
        <v>0</v>
      </c>
      <c r="M10" s="17" t="n">
        <f aca="false">N(H10)*J10+IF(I10="Y",0.0165*J10,0)+IF(Settings!$B$6="Yes",Settings!$B$7,0)</f>
        <v>0</v>
      </c>
      <c r="N10" s="17" t="n">
        <f aca="false">K10+L10+M10</f>
        <v>0</v>
      </c>
      <c r="O10" s="17" t="n">
        <f aca="false">IF(ISNUMBER(C10),C10+N(D10)-N10,0)</f>
        <v>0</v>
      </c>
      <c r="P10" s="17" t="n">
        <f aca="false">IF(ISNUMBER(C10),O10-N(E10)-N(F10)-N(G10),0)</f>
        <v>0</v>
      </c>
      <c r="Q10" s="18" t="str">
        <f aca="false">IF(AND(ISNUMBER(C10),C10+N(D10)&gt;0),P10/(C10+N(D10)),"")</f>
        <v/>
      </c>
      <c r="R10" s="18" t="str">
        <f aca="false">IF(AND(ISNUMBER(C10),C10&gt;0),N10/C10,"")</f>
        <v/>
      </c>
      <c r="S10" s="19" t="str">
        <f aca="false">IF(OR(U10&lt;&gt;"cliff",J10=0),"",IF(AND(J10&gt;W10*0.85,J10&lt;=W10),"Just under a cliff",IF(AND(U10="cliff",J10&gt;W10,J10&lt;=W10*1.15),"Just over a cliff","")))</f>
        <v/>
      </c>
      <c r="U10" s="0" t="str">
        <f aca="false">IF(B10="","",IF(Settings!$B$4="Basic Store or higher",INDEX(Rates!$H$5:$H$25,MATCH(B10,Rates!$A$5:$A$25,0)),INDEX(Rates!$B$5:$B$25,MATCH(B10,Rates!$A$5:$A$25,0))))</f>
        <v/>
      </c>
      <c r="V10" s="0" t="str">
        <f aca="false">IF(B10="","",IF(Settings!$B$4="Basic Store or higher",INDEX(Rates!$I$5:$I$25,MATCH(B10,Rates!$A$5:$A$25,0)),INDEX(Rates!$C$5:$C$25,MATCH(B10,Rates!$A$5:$A$25,0))))</f>
        <v/>
      </c>
      <c r="W10" s="0" t="str">
        <f aca="false">IF(B10="","",IF(Settings!$B$4="Basic Store or higher",INDEX(Rates!$J$5:$J$25,MATCH(B10,Rates!$A$5:$A$25,0)),INDEX(Rates!$D$5:$D$25,MATCH(B10,Rates!$A$5:$A$25,0))))</f>
        <v/>
      </c>
      <c r="X10" s="0" t="str">
        <f aca="false">IF(B10="","",IF(Settings!$B$4="Basic Store or higher",INDEX(Rates!$K$5:$K$25,MATCH(B10,Rates!$A$5:$A$25,0)),INDEX(Rates!$E$5:$E$25,MATCH(B10,Rates!$A$5:$A$25,0))))</f>
        <v/>
      </c>
      <c r="Y10" s="0" t="str">
        <f aca="false">IF(B10="","",IF(Settings!$B$4="Basic Store or higher",INDEX(Rates!$L$5:$L$25,MATCH(B10,Rates!$A$5:$A$25,0)),INDEX(Rates!$F$5:$F$25,MATCH(B10,Rates!$A$5:$A$25,0))))</f>
        <v/>
      </c>
      <c r="Z10" s="0" t="str">
        <f aca="false">IF(B10="","",IF(Settings!$B$4="Basic Store or higher",INDEX(Rates!$M$5:$M$25,MATCH(B10,Rates!$A$5:$A$25,0)),INDEX(Rates!$G$5:$G$25,MATCH(B10,Rates!$A$5:$A$25,0))))</f>
        <v/>
      </c>
      <c r="AA10" s="0" t="str">
        <f aca="false">IF(B10="","",INDEX(Rates!$N$5:$N$25,MATCH(B10,Rates!$A$5:$A$25,0)))</f>
        <v/>
      </c>
    </row>
    <row r="11" customFormat="false" ht="15" hidden="false" customHeight="false" outlineLevel="0" collapsed="false">
      <c r="A11" s="8"/>
      <c r="B11" s="8"/>
      <c r="C11" s="15"/>
      <c r="D11" s="15"/>
      <c r="E11" s="15"/>
      <c r="F11" s="15"/>
      <c r="G11" s="15"/>
      <c r="H11" s="16"/>
      <c r="I11" s="8"/>
      <c r="J11" s="17" t="n">
        <f aca="false">IF(ISNUMBER(C11),(C11+N(D11))*(1+Settings!$B$5),0)</f>
        <v>0</v>
      </c>
      <c r="K11" s="17" t="n">
        <f aca="false">IF(OR(B11="",J11=0),0,IF(U11="flat",V11*J11,IF(U11="cliff",IF(J11&lt;=W11,V11*J11,IF(J11&lt;=Y11,X11*J11,Z11*J11)),V11*MIN(J11,W11)+X11*MAX(0,MIN(J11,Y11)-W11)+Z11*MAX(0,J11-Y11))))</f>
        <v>0</v>
      </c>
      <c r="L11" s="17" t="n">
        <f aca="false">IF(J11=0,0,IF(AND(ISNUMBER(AA11),J11&gt;=AA11),0,IF(J11&lt;=10,0.3,0.4)))</f>
        <v>0</v>
      </c>
      <c r="M11" s="17" t="n">
        <f aca="false">N(H11)*J11+IF(I11="Y",0.0165*J11,0)+IF(Settings!$B$6="Yes",Settings!$B$7,0)</f>
        <v>0</v>
      </c>
      <c r="N11" s="17" t="n">
        <f aca="false">K11+L11+M11</f>
        <v>0</v>
      </c>
      <c r="O11" s="17" t="n">
        <f aca="false">IF(ISNUMBER(C11),C11+N(D11)-N11,0)</f>
        <v>0</v>
      </c>
      <c r="P11" s="17" t="n">
        <f aca="false">IF(ISNUMBER(C11),O11-N(E11)-N(F11)-N(G11),0)</f>
        <v>0</v>
      </c>
      <c r="Q11" s="18" t="str">
        <f aca="false">IF(AND(ISNUMBER(C11),C11+N(D11)&gt;0),P11/(C11+N(D11)),"")</f>
        <v/>
      </c>
      <c r="R11" s="18" t="str">
        <f aca="false">IF(AND(ISNUMBER(C11),C11&gt;0),N11/C11,"")</f>
        <v/>
      </c>
      <c r="S11" s="19" t="str">
        <f aca="false">IF(OR(U11&lt;&gt;"cliff",J11=0),"",IF(AND(J11&gt;W11*0.85,J11&lt;=W11),"Just under a cliff",IF(AND(U11="cliff",J11&gt;W11,J11&lt;=W11*1.15),"Just over a cliff","")))</f>
        <v/>
      </c>
      <c r="U11" s="0" t="str">
        <f aca="false">IF(B11="","",IF(Settings!$B$4="Basic Store or higher",INDEX(Rates!$H$5:$H$25,MATCH(B11,Rates!$A$5:$A$25,0)),INDEX(Rates!$B$5:$B$25,MATCH(B11,Rates!$A$5:$A$25,0))))</f>
        <v/>
      </c>
      <c r="V11" s="0" t="str">
        <f aca="false">IF(B11="","",IF(Settings!$B$4="Basic Store or higher",INDEX(Rates!$I$5:$I$25,MATCH(B11,Rates!$A$5:$A$25,0)),INDEX(Rates!$C$5:$C$25,MATCH(B11,Rates!$A$5:$A$25,0))))</f>
        <v/>
      </c>
      <c r="W11" s="0" t="str">
        <f aca="false">IF(B11="","",IF(Settings!$B$4="Basic Store or higher",INDEX(Rates!$J$5:$J$25,MATCH(B11,Rates!$A$5:$A$25,0)),INDEX(Rates!$D$5:$D$25,MATCH(B11,Rates!$A$5:$A$25,0))))</f>
        <v/>
      </c>
      <c r="X11" s="0" t="str">
        <f aca="false">IF(B11="","",IF(Settings!$B$4="Basic Store or higher",INDEX(Rates!$K$5:$K$25,MATCH(B11,Rates!$A$5:$A$25,0)),INDEX(Rates!$E$5:$E$25,MATCH(B11,Rates!$A$5:$A$25,0))))</f>
        <v/>
      </c>
      <c r="Y11" s="0" t="str">
        <f aca="false">IF(B11="","",IF(Settings!$B$4="Basic Store or higher",INDEX(Rates!$L$5:$L$25,MATCH(B11,Rates!$A$5:$A$25,0)),INDEX(Rates!$F$5:$F$25,MATCH(B11,Rates!$A$5:$A$25,0))))</f>
        <v/>
      </c>
      <c r="Z11" s="0" t="str">
        <f aca="false">IF(B11="","",IF(Settings!$B$4="Basic Store or higher",INDEX(Rates!$M$5:$M$25,MATCH(B11,Rates!$A$5:$A$25,0)),INDEX(Rates!$G$5:$G$25,MATCH(B11,Rates!$A$5:$A$25,0))))</f>
        <v/>
      </c>
      <c r="AA11" s="0" t="str">
        <f aca="false">IF(B11="","",INDEX(Rates!$N$5:$N$25,MATCH(B11,Rates!$A$5:$A$25,0)))</f>
        <v/>
      </c>
    </row>
    <row r="12" customFormat="false" ht="15" hidden="false" customHeight="false" outlineLevel="0" collapsed="false">
      <c r="A12" s="8"/>
      <c r="B12" s="8"/>
      <c r="C12" s="15"/>
      <c r="D12" s="15"/>
      <c r="E12" s="15"/>
      <c r="F12" s="15"/>
      <c r="G12" s="15"/>
      <c r="H12" s="16"/>
      <c r="I12" s="8"/>
      <c r="J12" s="17" t="n">
        <f aca="false">IF(ISNUMBER(C12),(C12+N(D12))*(1+Settings!$B$5),0)</f>
        <v>0</v>
      </c>
      <c r="K12" s="17" t="n">
        <f aca="false">IF(OR(B12="",J12=0),0,IF(U12="flat",V12*J12,IF(U12="cliff",IF(J12&lt;=W12,V12*J12,IF(J12&lt;=Y12,X12*J12,Z12*J12)),V12*MIN(J12,W12)+X12*MAX(0,MIN(J12,Y12)-W12)+Z12*MAX(0,J12-Y12))))</f>
        <v>0</v>
      </c>
      <c r="L12" s="17" t="n">
        <f aca="false">IF(J12=0,0,IF(AND(ISNUMBER(AA12),J12&gt;=AA12),0,IF(J12&lt;=10,0.3,0.4)))</f>
        <v>0</v>
      </c>
      <c r="M12" s="17" t="n">
        <f aca="false">N(H12)*J12+IF(I12="Y",0.0165*J12,0)+IF(Settings!$B$6="Yes",Settings!$B$7,0)</f>
        <v>0</v>
      </c>
      <c r="N12" s="17" t="n">
        <f aca="false">K12+L12+M12</f>
        <v>0</v>
      </c>
      <c r="O12" s="17" t="n">
        <f aca="false">IF(ISNUMBER(C12),C12+N(D12)-N12,0)</f>
        <v>0</v>
      </c>
      <c r="P12" s="17" t="n">
        <f aca="false">IF(ISNUMBER(C12),O12-N(E12)-N(F12)-N(G12),0)</f>
        <v>0</v>
      </c>
      <c r="Q12" s="18" t="str">
        <f aca="false">IF(AND(ISNUMBER(C12),C12+N(D12)&gt;0),P12/(C12+N(D12)),"")</f>
        <v/>
      </c>
      <c r="R12" s="18" t="str">
        <f aca="false">IF(AND(ISNUMBER(C12),C12&gt;0),N12/C12,"")</f>
        <v/>
      </c>
      <c r="S12" s="19" t="str">
        <f aca="false">IF(OR(U12&lt;&gt;"cliff",J12=0),"",IF(AND(J12&gt;W12*0.85,J12&lt;=W12),"Just under a cliff",IF(AND(U12="cliff",J12&gt;W12,J12&lt;=W12*1.15),"Just over a cliff","")))</f>
        <v/>
      </c>
      <c r="U12" s="0" t="str">
        <f aca="false">IF(B12="","",IF(Settings!$B$4="Basic Store or higher",INDEX(Rates!$H$5:$H$25,MATCH(B12,Rates!$A$5:$A$25,0)),INDEX(Rates!$B$5:$B$25,MATCH(B12,Rates!$A$5:$A$25,0))))</f>
        <v/>
      </c>
      <c r="V12" s="0" t="str">
        <f aca="false">IF(B12="","",IF(Settings!$B$4="Basic Store or higher",INDEX(Rates!$I$5:$I$25,MATCH(B12,Rates!$A$5:$A$25,0)),INDEX(Rates!$C$5:$C$25,MATCH(B12,Rates!$A$5:$A$25,0))))</f>
        <v/>
      </c>
      <c r="W12" s="0" t="str">
        <f aca="false">IF(B12="","",IF(Settings!$B$4="Basic Store or higher",INDEX(Rates!$J$5:$J$25,MATCH(B12,Rates!$A$5:$A$25,0)),INDEX(Rates!$D$5:$D$25,MATCH(B12,Rates!$A$5:$A$25,0))))</f>
        <v/>
      </c>
      <c r="X12" s="0" t="str">
        <f aca="false">IF(B12="","",IF(Settings!$B$4="Basic Store or higher",INDEX(Rates!$K$5:$K$25,MATCH(B12,Rates!$A$5:$A$25,0)),INDEX(Rates!$E$5:$E$25,MATCH(B12,Rates!$A$5:$A$25,0))))</f>
        <v/>
      </c>
      <c r="Y12" s="0" t="str">
        <f aca="false">IF(B12="","",IF(Settings!$B$4="Basic Store or higher",INDEX(Rates!$L$5:$L$25,MATCH(B12,Rates!$A$5:$A$25,0)),INDEX(Rates!$F$5:$F$25,MATCH(B12,Rates!$A$5:$A$25,0))))</f>
        <v/>
      </c>
      <c r="Z12" s="0" t="str">
        <f aca="false">IF(B12="","",IF(Settings!$B$4="Basic Store or higher",INDEX(Rates!$M$5:$M$25,MATCH(B12,Rates!$A$5:$A$25,0)),INDEX(Rates!$G$5:$G$25,MATCH(B12,Rates!$A$5:$A$25,0))))</f>
        <v/>
      </c>
      <c r="AA12" s="0" t="str">
        <f aca="false">IF(B12="","",INDEX(Rates!$N$5:$N$25,MATCH(B12,Rates!$A$5:$A$25,0)))</f>
        <v/>
      </c>
    </row>
    <row r="13" customFormat="false" ht="15" hidden="false" customHeight="false" outlineLevel="0" collapsed="false">
      <c r="A13" s="8"/>
      <c r="B13" s="8"/>
      <c r="C13" s="15"/>
      <c r="D13" s="15"/>
      <c r="E13" s="15"/>
      <c r="F13" s="15"/>
      <c r="G13" s="15"/>
      <c r="H13" s="16"/>
      <c r="I13" s="8"/>
      <c r="J13" s="17" t="n">
        <f aca="false">IF(ISNUMBER(C13),(C13+N(D13))*(1+Settings!$B$5),0)</f>
        <v>0</v>
      </c>
      <c r="K13" s="17" t="n">
        <f aca="false">IF(OR(B13="",J13=0),0,IF(U13="flat",V13*J13,IF(U13="cliff",IF(J13&lt;=W13,V13*J13,IF(J13&lt;=Y13,X13*J13,Z13*J13)),V13*MIN(J13,W13)+X13*MAX(0,MIN(J13,Y13)-W13)+Z13*MAX(0,J13-Y13))))</f>
        <v>0</v>
      </c>
      <c r="L13" s="17" t="n">
        <f aca="false">IF(J13=0,0,IF(AND(ISNUMBER(AA13),J13&gt;=AA13),0,IF(J13&lt;=10,0.3,0.4)))</f>
        <v>0</v>
      </c>
      <c r="M13" s="17" t="n">
        <f aca="false">N(H13)*J13+IF(I13="Y",0.0165*J13,0)+IF(Settings!$B$6="Yes",Settings!$B$7,0)</f>
        <v>0</v>
      </c>
      <c r="N13" s="17" t="n">
        <f aca="false">K13+L13+M13</f>
        <v>0</v>
      </c>
      <c r="O13" s="17" t="n">
        <f aca="false">IF(ISNUMBER(C13),C13+N(D13)-N13,0)</f>
        <v>0</v>
      </c>
      <c r="P13" s="17" t="n">
        <f aca="false">IF(ISNUMBER(C13),O13-N(E13)-N(F13)-N(G13),0)</f>
        <v>0</v>
      </c>
      <c r="Q13" s="18" t="str">
        <f aca="false">IF(AND(ISNUMBER(C13),C13+N(D13)&gt;0),P13/(C13+N(D13)),"")</f>
        <v/>
      </c>
      <c r="R13" s="18" t="str">
        <f aca="false">IF(AND(ISNUMBER(C13),C13&gt;0),N13/C13,"")</f>
        <v/>
      </c>
      <c r="S13" s="19" t="str">
        <f aca="false">IF(OR(U13&lt;&gt;"cliff",J13=0),"",IF(AND(J13&gt;W13*0.85,J13&lt;=W13),"Just under a cliff",IF(AND(U13="cliff",J13&gt;W13,J13&lt;=W13*1.15),"Just over a cliff","")))</f>
        <v/>
      </c>
      <c r="U13" s="0" t="str">
        <f aca="false">IF(B13="","",IF(Settings!$B$4="Basic Store or higher",INDEX(Rates!$H$5:$H$25,MATCH(B13,Rates!$A$5:$A$25,0)),INDEX(Rates!$B$5:$B$25,MATCH(B13,Rates!$A$5:$A$25,0))))</f>
        <v/>
      </c>
      <c r="V13" s="0" t="str">
        <f aca="false">IF(B13="","",IF(Settings!$B$4="Basic Store or higher",INDEX(Rates!$I$5:$I$25,MATCH(B13,Rates!$A$5:$A$25,0)),INDEX(Rates!$C$5:$C$25,MATCH(B13,Rates!$A$5:$A$25,0))))</f>
        <v/>
      </c>
      <c r="W13" s="0" t="str">
        <f aca="false">IF(B13="","",IF(Settings!$B$4="Basic Store or higher",INDEX(Rates!$J$5:$J$25,MATCH(B13,Rates!$A$5:$A$25,0)),INDEX(Rates!$D$5:$D$25,MATCH(B13,Rates!$A$5:$A$25,0))))</f>
        <v/>
      </c>
      <c r="X13" s="0" t="str">
        <f aca="false">IF(B13="","",IF(Settings!$B$4="Basic Store or higher",INDEX(Rates!$K$5:$K$25,MATCH(B13,Rates!$A$5:$A$25,0)),INDEX(Rates!$E$5:$E$25,MATCH(B13,Rates!$A$5:$A$25,0))))</f>
        <v/>
      </c>
      <c r="Y13" s="0" t="str">
        <f aca="false">IF(B13="","",IF(Settings!$B$4="Basic Store or higher",INDEX(Rates!$L$5:$L$25,MATCH(B13,Rates!$A$5:$A$25,0)),INDEX(Rates!$F$5:$F$25,MATCH(B13,Rates!$A$5:$A$25,0))))</f>
        <v/>
      </c>
      <c r="Z13" s="0" t="str">
        <f aca="false">IF(B13="","",IF(Settings!$B$4="Basic Store or higher",INDEX(Rates!$M$5:$M$25,MATCH(B13,Rates!$A$5:$A$25,0)),INDEX(Rates!$G$5:$G$25,MATCH(B13,Rates!$A$5:$A$25,0))))</f>
        <v/>
      </c>
      <c r="AA13" s="0" t="str">
        <f aca="false">IF(B13="","",INDEX(Rates!$N$5:$N$25,MATCH(B13,Rates!$A$5:$A$25,0)))</f>
        <v/>
      </c>
    </row>
    <row r="14" customFormat="false" ht="15" hidden="false" customHeight="false" outlineLevel="0" collapsed="false">
      <c r="A14" s="8"/>
      <c r="B14" s="8"/>
      <c r="C14" s="15"/>
      <c r="D14" s="15"/>
      <c r="E14" s="15"/>
      <c r="F14" s="15"/>
      <c r="G14" s="15"/>
      <c r="H14" s="16"/>
      <c r="I14" s="8"/>
      <c r="J14" s="17" t="n">
        <f aca="false">IF(ISNUMBER(C14),(C14+N(D14))*(1+Settings!$B$5),0)</f>
        <v>0</v>
      </c>
      <c r="K14" s="17" t="n">
        <f aca="false">IF(OR(B14="",J14=0),0,IF(U14="flat",V14*J14,IF(U14="cliff",IF(J14&lt;=W14,V14*J14,IF(J14&lt;=Y14,X14*J14,Z14*J14)),V14*MIN(J14,W14)+X14*MAX(0,MIN(J14,Y14)-W14)+Z14*MAX(0,J14-Y14))))</f>
        <v>0</v>
      </c>
      <c r="L14" s="17" t="n">
        <f aca="false">IF(J14=0,0,IF(AND(ISNUMBER(AA14),J14&gt;=AA14),0,IF(J14&lt;=10,0.3,0.4)))</f>
        <v>0</v>
      </c>
      <c r="M14" s="17" t="n">
        <f aca="false">N(H14)*J14+IF(I14="Y",0.0165*J14,0)+IF(Settings!$B$6="Yes",Settings!$B$7,0)</f>
        <v>0</v>
      </c>
      <c r="N14" s="17" t="n">
        <f aca="false">K14+L14+M14</f>
        <v>0</v>
      </c>
      <c r="O14" s="17" t="n">
        <f aca="false">IF(ISNUMBER(C14),C14+N(D14)-N14,0)</f>
        <v>0</v>
      </c>
      <c r="P14" s="17" t="n">
        <f aca="false">IF(ISNUMBER(C14),O14-N(E14)-N(F14)-N(G14),0)</f>
        <v>0</v>
      </c>
      <c r="Q14" s="18" t="str">
        <f aca="false">IF(AND(ISNUMBER(C14),C14+N(D14)&gt;0),P14/(C14+N(D14)),"")</f>
        <v/>
      </c>
      <c r="R14" s="18" t="str">
        <f aca="false">IF(AND(ISNUMBER(C14),C14&gt;0),N14/C14,"")</f>
        <v/>
      </c>
      <c r="S14" s="19" t="str">
        <f aca="false">IF(OR(U14&lt;&gt;"cliff",J14=0),"",IF(AND(J14&gt;W14*0.85,J14&lt;=W14),"Just under a cliff",IF(AND(U14="cliff",J14&gt;W14,J14&lt;=W14*1.15),"Just over a cliff","")))</f>
        <v/>
      </c>
      <c r="U14" s="0" t="str">
        <f aca="false">IF(B14="","",IF(Settings!$B$4="Basic Store or higher",INDEX(Rates!$H$5:$H$25,MATCH(B14,Rates!$A$5:$A$25,0)),INDEX(Rates!$B$5:$B$25,MATCH(B14,Rates!$A$5:$A$25,0))))</f>
        <v/>
      </c>
      <c r="V14" s="0" t="str">
        <f aca="false">IF(B14="","",IF(Settings!$B$4="Basic Store or higher",INDEX(Rates!$I$5:$I$25,MATCH(B14,Rates!$A$5:$A$25,0)),INDEX(Rates!$C$5:$C$25,MATCH(B14,Rates!$A$5:$A$25,0))))</f>
        <v/>
      </c>
      <c r="W14" s="0" t="str">
        <f aca="false">IF(B14="","",IF(Settings!$B$4="Basic Store or higher",INDEX(Rates!$J$5:$J$25,MATCH(B14,Rates!$A$5:$A$25,0)),INDEX(Rates!$D$5:$D$25,MATCH(B14,Rates!$A$5:$A$25,0))))</f>
        <v/>
      </c>
      <c r="X14" s="0" t="str">
        <f aca="false">IF(B14="","",IF(Settings!$B$4="Basic Store or higher",INDEX(Rates!$K$5:$K$25,MATCH(B14,Rates!$A$5:$A$25,0)),INDEX(Rates!$E$5:$E$25,MATCH(B14,Rates!$A$5:$A$25,0))))</f>
        <v/>
      </c>
      <c r="Y14" s="0" t="str">
        <f aca="false">IF(B14="","",IF(Settings!$B$4="Basic Store or higher",INDEX(Rates!$L$5:$L$25,MATCH(B14,Rates!$A$5:$A$25,0)),INDEX(Rates!$F$5:$F$25,MATCH(B14,Rates!$A$5:$A$25,0))))</f>
        <v/>
      </c>
      <c r="Z14" s="0" t="str">
        <f aca="false">IF(B14="","",IF(Settings!$B$4="Basic Store or higher",INDEX(Rates!$M$5:$M$25,MATCH(B14,Rates!$A$5:$A$25,0)),INDEX(Rates!$G$5:$G$25,MATCH(B14,Rates!$A$5:$A$25,0))))</f>
        <v/>
      </c>
      <c r="AA14" s="0" t="str">
        <f aca="false">IF(B14="","",INDEX(Rates!$N$5:$N$25,MATCH(B14,Rates!$A$5:$A$25,0)))</f>
        <v/>
      </c>
    </row>
    <row r="15" customFormat="false" ht="15" hidden="false" customHeight="false" outlineLevel="0" collapsed="false">
      <c r="A15" s="8"/>
      <c r="B15" s="8"/>
      <c r="C15" s="15"/>
      <c r="D15" s="15"/>
      <c r="E15" s="15"/>
      <c r="F15" s="15"/>
      <c r="G15" s="15"/>
      <c r="H15" s="16"/>
      <c r="I15" s="8"/>
      <c r="J15" s="17" t="n">
        <f aca="false">IF(ISNUMBER(C15),(C15+N(D15))*(1+Settings!$B$5),0)</f>
        <v>0</v>
      </c>
      <c r="K15" s="17" t="n">
        <f aca="false">IF(OR(B15="",J15=0),0,IF(U15="flat",V15*J15,IF(U15="cliff",IF(J15&lt;=W15,V15*J15,IF(J15&lt;=Y15,X15*J15,Z15*J15)),V15*MIN(J15,W15)+X15*MAX(0,MIN(J15,Y15)-W15)+Z15*MAX(0,J15-Y15))))</f>
        <v>0</v>
      </c>
      <c r="L15" s="17" t="n">
        <f aca="false">IF(J15=0,0,IF(AND(ISNUMBER(AA15),J15&gt;=AA15),0,IF(J15&lt;=10,0.3,0.4)))</f>
        <v>0</v>
      </c>
      <c r="M15" s="17" t="n">
        <f aca="false">N(H15)*J15+IF(I15="Y",0.0165*J15,0)+IF(Settings!$B$6="Yes",Settings!$B$7,0)</f>
        <v>0</v>
      </c>
      <c r="N15" s="17" t="n">
        <f aca="false">K15+L15+M15</f>
        <v>0</v>
      </c>
      <c r="O15" s="17" t="n">
        <f aca="false">IF(ISNUMBER(C15),C15+N(D15)-N15,0)</f>
        <v>0</v>
      </c>
      <c r="P15" s="17" t="n">
        <f aca="false">IF(ISNUMBER(C15),O15-N(E15)-N(F15)-N(G15),0)</f>
        <v>0</v>
      </c>
      <c r="Q15" s="18" t="str">
        <f aca="false">IF(AND(ISNUMBER(C15),C15+N(D15)&gt;0),P15/(C15+N(D15)),"")</f>
        <v/>
      </c>
      <c r="R15" s="18" t="str">
        <f aca="false">IF(AND(ISNUMBER(C15),C15&gt;0),N15/C15,"")</f>
        <v/>
      </c>
      <c r="S15" s="19" t="str">
        <f aca="false">IF(OR(U15&lt;&gt;"cliff",J15=0),"",IF(AND(J15&gt;W15*0.85,J15&lt;=W15),"Just under a cliff",IF(AND(U15="cliff",J15&gt;W15,J15&lt;=W15*1.15),"Just over a cliff","")))</f>
        <v/>
      </c>
      <c r="U15" s="0" t="str">
        <f aca="false">IF(B15="","",IF(Settings!$B$4="Basic Store or higher",INDEX(Rates!$H$5:$H$25,MATCH(B15,Rates!$A$5:$A$25,0)),INDEX(Rates!$B$5:$B$25,MATCH(B15,Rates!$A$5:$A$25,0))))</f>
        <v/>
      </c>
      <c r="V15" s="0" t="str">
        <f aca="false">IF(B15="","",IF(Settings!$B$4="Basic Store or higher",INDEX(Rates!$I$5:$I$25,MATCH(B15,Rates!$A$5:$A$25,0)),INDEX(Rates!$C$5:$C$25,MATCH(B15,Rates!$A$5:$A$25,0))))</f>
        <v/>
      </c>
      <c r="W15" s="0" t="str">
        <f aca="false">IF(B15="","",IF(Settings!$B$4="Basic Store or higher",INDEX(Rates!$J$5:$J$25,MATCH(B15,Rates!$A$5:$A$25,0)),INDEX(Rates!$D$5:$D$25,MATCH(B15,Rates!$A$5:$A$25,0))))</f>
        <v/>
      </c>
      <c r="X15" s="0" t="str">
        <f aca="false">IF(B15="","",IF(Settings!$B$4="Basic Store or higher",INDEX(Rates!$K$5:$K$25,MATCH(B15,Rates!$A$5:$A$25,0)),INDEX(Rates!$E$5:$E$25,MATCH(B15,Rates!$A$5:$A$25,0))))</f>
        <v/>
      </c>
      <c r="Y15" s="0" t="str">
        <f aca="false">IF(B15="","",IF(Settings!$B$4="Basic Store or higher",INDEX(Rates!$L$5:$L$25,MATCH(B15,Rates!$A$5:$A$25,0)),INDEX(Rates!$F$5:$F$25,MATCH(B15,Rates!$A$5:$A$25,0))))</f>
        <v/>
      </c>
      <c r="Z15" s="0" t="str">
        <f aca="false">IF(B15="","",IF(Settings!$B$4="Basic Store or higher",INDEX(Rates!$M$5:$M$25,MATCH(B15,Rates!$A$5:$A$25,0)),INDEX(Rates!$G$5:$G$25,MATCH(B15,Rates!$A$5:$A$25,0))))</f>
        <v/>
      </c>
      <c r="AA15" s="0" t="str">
        <f aca="false">IF(B15="","",INDEX(Rates!$N$5:$N$25,MATCH(B15,Rates!$A$5:$A$25,0)))</f>
        <v/>
      </c>
    </row>
    <row r="16" customFormat="false" ht="15" hidden="false" customHeight="false" outlineLevel="0" collapsed="false">
      <c r="A16" s="8"/>
      <c r="B16" s="8"/>
      <c r="C16" s="15"/>
      <c r="D16" s="15"/>
      <c r="E16" s="15"/>
      <c r="F16" s="15"/>
      <c r="G16" s="15"/>
      <c r="H16" s="16"/>
      <c r="I16" s="8"/>
      <c r="J16" s="17" t="n">
        <f aca="false">IF(ISNUMBER(C16),(C16+N(D16))*(1+Settings!$B$5),0)</f>
        <v>0</v>
      </c>
      <c r="K16" s="17" t="n">
        <f aca="false">IF(OR(B16="",J16=0),0,IF(U16="flat",V16*J16,IF(U16="cliff",IF(J16&lt;=W16,V16*J16,IF(J16&lt;=Y16,X16*J16,Z16*J16)),V16*MIN(J16,W16)+X16*MAX(0,MIN(J16,Y16)-W16)+Z16*MAX(0,J16-Y16))))</f>
        <v>0</v>
      </c>
      <c r="L16" s="17" t="n">
        <f aca="false">IF(J16=0,0,IF(AND(ISNUMBER(AA16),J16&gt;=AA16),0,IF(J16&lt;=10,0.3,0.4)))</f>
        <v>0</v>
      </c>
      <c r="M16" s="17" t="n">
        <f aca="false">N(H16)*J16+IF(I16="Y",0.0165*J16,0)+IF(Settings!$B$6="Yes",Settings!$B$7,0)</f>
        <v>0</v>
      </c>
      <c r="N16" s="17" t="n">
        <f aca="false">K16+L16+M16</f>
        <v>0</v>
      </c>
      <c r="O16" s="17" t="n">
        <f aca="false">IF(ISNUMBER(C16),C16+N(D16)-N16,0)</f>
        <v>0</v>
      </c>
      <c r="P16" s="17" t="n">
        <f aca="false">IF(ISNUMBER(C16),O16-N(E16)-N(F16)-N(G16),0)</f>
        <v>0</v>
      </c>
      <c r="Q16" s="18" t="str">
        <f aca="false">IF(AND(ISNUMBER(C16),C16+N(D16)&gt;0),P16/(C16+N(D16)),"")</f>
        <v/>
      </c>
      <c r="R16" s="18" t="str">
        <f aca="false">IF(AND(ISNUMBER(C16),C16&gt;0),N16/C16,"")</f>
        <v/>
      </c>
      <c r="S16" s="19" t="str">
        <f aca="false">IF(OR(U16&lt;&gt;"cliff",J16=0),"",IF(AND(J16&gt;W16*0.85,J16&lt;=W16),"Just under a cliff",IF(AND(U16="cliff",J16&gt;W16,J16&lt;=W16*1.15),"Just over a cliff","")))</f>
        <v/>
      </c>
      <c r="U16" s="0" t="str">
        <f aca="false">IF(B16="","",IF(Settings!$B$4="Basic Store or higher",INDEX(Rates!$H$5:$H$25,MATCH(B16,Rates!$A$5:$A$25,0)),INDEX(Rates!$B$5:$B$25,MATCH(B16,Rates!$A$5:$A$25,0))))</f>
        <v/>
      </c>
      <c r="V16" s="0" t="str">
        <f aca="false">IF(B16="","",IF(Settings!$B$4="Basic Store or higher",INDEX(Rates!$I$5:$I$25,MATCH(B16,Rates!$A$5:$A$25,0)),INDEX(Rates!$C$5:$C$25,MATCH(B16,Rates!$A$5:$A$25,0))))</f>
        <v/>
      </c>
      <c r="W16" s="0" t="str">
        <f aca="false">IF(B16="","",IF(Settings!$B$4="Basic Store or higher",INDEX(Rates!$J$5:$J$25,MATCH(B16,Rates!$A$5:$A$25,0)),INDEX(Rates!$D$5:$D$25,MATCH(B16,Rates!$A$5:$A$25,0))))</f>
        <v/>
      </c>
      <c r="X16" s="0" t="str">
        <f aca="false">IF(B16="","",IF(Settings!$B$4="Basic Store or higher",INDEX(Rates!$K$5:$K$25,MATCH(B16,Rates!$A$5:$A$25,0)),INDEX(Rates!$E$5:$E$25,MATCH(B16,Rates!$A$5:$A$25,0))))</f>
        <v/>
      </c>
      <c r="Y16" s="0" t="str">
        <f aca="false">IF(B16="","",IF(Settings!$B$4="Basic Store or higher",INDEX(Rates!$L$5:$L$25,MATCH(B16,Rates!$A$5:$A$25,0)),INDEX(Rates!$F$5:$F$25,MATCH(B16,Rates!$A$5:$A$25,0))))</f>
        <v/>
      </c>
      <c r="Z16" s="0" t="str">
        <f aca="false">IF(B16="","",IF(Settings!$B$4="Basic Store or higher",INDEX(Rates!$M$5:$M$25,MATCH(B16,Rates!$A$5:$A$25,0)),INDEX(Rates!$G$5:$G$25,MATCH(B16,Rates!$A$5:$A$25,0))))</f>
        <v/>
      </c>
      <c r="AA16" s="0" t="str">
        <f aca="false">IF(B16="","",INDEX(Rates!$N$5:$N$25,MATCH(B16,Rates!$A$5:$A$25,0)))</f>
        <v/>
      </c>
    </row>
    <row r="17" customFormat="false" ht="15" hidden="false" customHeight="false" outlineLevel="0" collapsed="false">
      <c r="A17" s="8"/>
      <c r="B17" s="8"/>
      <c r="C17" s="15"/>
      <c r="D17" s="15"/>
      <c r="E17" s="15"/>
      <c r="F17" s="15"/>
      <c r="G17" s="15"/>
      <c r="H17" s="16"/>
      <c r="I17" s="8"/>
      <c r="J17" s="17" t="n">
        <f aca="false">IF(ISNUMBER(C17),(C17+N(D17))*(1+Settings!$B$5),0)</f>
        <v>0</v>
      </c>
      <c r="K17" s="17" t="n">
        <f aca="false">IF(OR(B17="",J17=0),0,IF(U17="flat",V17*J17,IF(U17="cliff",IF(J17&lt;=W17,V17*J17,IF(J17&lt;=Y17,X17*J17,Z17*J17)),V17*MIN(J17,W17)+X17*MAX(0,MIN(J17,Y17)-W17)+Z17*MAX(0,J17-Y17))))</f>
        <v>0</v>
      </c>
      <c r="L17" s="17" t="n">
        <f aca="false">IF(J17=0,0,IF(AND(ISNUMBER(AA17),J17&gt;=AA17),0,IF(J17&lt;=10,0.3,0.4)))</f>
        <v>0</v>
      </c>
      <c r="M17" s="17" t="n">
        <f aca="false">N(H17)*J17+IF(I17="Y",0.0165*J17,0)+IF(Settings!$B$6="Yes",Settings!$B$7,0)</f>
        <v>0</v>
      </c>
      <c r="N17" s="17" t="n">
        <f aca="false">K17+L17+M17</f>
        <v>0</v>
      </c>
      <c r="O17" s="17" t="n">
        <f aca="false">IF(ISNUMBER(C17),C17+N(D17)-N17,0)</f>
        <v>0</v>
      </c>
      <c r="P17" s="17" t="n">
        <f aca="false">IF(ISNUMBER(C17),O17-N(E17)-N(F17)-N(G17),0)</f>
        <v>0</v>
      </c>
      <c r="Q17" s="18" t="str">
        <f aca="false">IF(AND(ISNUMBER(C17),C17+N(D17)&gt;0),P17/(C17+N(D17)),"")</f>
        <v/>
      </c>
      <c r="R17" s="18" t="str">
        <f aca="false">IF(AND(ISNUMBER(C17),C17&gt;0),N17/C17,"")</f>
        <v/>
      </c>
      <c r="S17" s="19" t="str">
        <f aca="false">IF(OR(U17&lt;&gt;"cliff",J17=0),"",IF(AND(J17&gt;W17*0.85,J17&lt;=W17),"Just under a cliff",IF(AND(U17="cliff",J17&gt;W17,J17&lt;=W17*1.15),"Just over a cliff","")))</f>
        <v/>
      </c>
      <c r="U17" s="0" t="str">
        <f aca="false">IF(B17="","",IF(Settings!$B$4="Basic Store or higher",INDEX(Rates!$H$5:$H$25,MATCH(B17,Rates!$A$5:$A$25,0)),INDEX(Rates!$B$5:$B$25,MATCH(B17,Rates!$A$5:$A$25,0))))</f>
        <v/>
      </c>
      <c r="V17" s="0" t="str">
        <f aca="false">IF(B17="","",IF(Settings!$B$4="Basic Store or higher",INDEX(Rates!$I$5:$I$25,MATCH(B17,Rates!$A$5:$A$25,0)),INDEX(Rates!$C$5:$C$25,MATCH(B17,Rates!$A$5:$A$25,0))))</f>
        <v/>
      </c>
      <c r="W17" s="0" t="str">
        <f aca="false">IF(B17="","",IF(Settings!$B$4="Basic Store or higher",INDEX(Rates!$J$5:$J$25,MATCH(B17,Rates!$A$5:$A$25,0)),INDEX(Rates!$D$5:$D$25,MATCH(B17,Rates!$A$5:$A$25,0))))</f>
        <v/>
      </c>
      <c r="X17" s="0" t="str">
        <f aca="false">IF(B17="","",IF(Settings!$B$4="Basic Store or higher",INDEX(Rates!$K$5:$K$25,MATCH(B17,Rates!$A$5:$A$25,0)),INDEX(Rates!$E$5:$E$25,MATCH(B17,Rates!$A$5:$A$25,0))))</f>
        <v/>
      </c>
      <c r="Y17" s="0" t="str">
        <f aca="false">IF(B17="","",IF(Settings!$B$4="Basic Store or higher",INDEX(Rates!$L$5:$L$25,MATCH(B17,Rates!$A$5:$A$25,0)),INDEX(Rates!$F$5:$F$25,MATCH(B17,Rates!$A$5:$A$25,0))))</f>
        <v/>
      </c>
      <c r="Z17" s="0" t="str">
        <f aca="false">IF(B17="","",IF(Settings!$B$4="Basic Store or higher",INDEX(Rates!$M$5:$M$25,MATCH(B17,Rates!$A$5:$A$25,0)),INDEX(Rates!$G$5:$G$25,MATCH(B17,Rates!$A$5:$A$25,0))))</f>
        <v/>
      </c>
      <c r="AA17" s="0" t="str">
        <f aca="false">IF(B17="","",INDEX(Rates!$N$5:$N$25,MATCH(B17,Rates!$A$5:$A$25,0)))</f>
        <v/>
      </c>
    </row>
    <row r="18" customFormat="false" ht="15" hidden="false" customHeight="false" outlineLevel="0" collapsed="false">
      <c r="A18" s="8"/>
      <c r="B18" s="8"/>
      <c r="C18" s="15"/>
      <c r="D18" s="15"/>
      <c r="E18" s="15"/>
      <c r="F18" s="15"/>
      <c r="G18" s="15"/>
      <c r="H18" s="16"/>
      <c r="I18" s="8"/>
      <c r="J18" s="17" t="n">
        <f aca="false">IF(ISNUMBER(C18),(C18+N(D18))*(1+Settings!$B$5),0)</f>
        <v>0</v>
      </c>
      <c r="K18" s="17" t="n">
        <f aca="false">IF(OR(B18="",J18=0),0,IF(U18="flat",V18*J18,IF(U18="cliff",IF(J18&lt;=W18,V18*J18,IF(J18&lt;=Y18,X18*J18,Z18*J18)),V18*MIN(J18,W18)+X18*MAX(0,MIN(J18,Y18)-W18)+Z18*MAX(0,J18-Y18))))</f>
        <v>0</v>
      </c>
      <c r="L18" s="17" t="n">
        <f aca="false">IF(J18=0,0,IF(AND(ISNUMBER(AA18),J18&gt;=AA18),0,IF(J18&lt;=10,0.3,0.4)))</f>
        <v>0</v>
      </c>
      <c r="M18" s="17" t="n">
        <f aca="false">N(H18)*J18+IF(I18="Y",0.0165*J18,0)+IF(Settings!$B$6="Yes",Settings!$B$7,0)</f>
        <v>0</v>
      </c>
      <c r="N18" s="17" t="n">
        <f aca="false">K18+L18+M18</f>
        <v>0</v>
      </c>
      <c r="O18" s="17" t="n">
        <f aca="false">IF(ISNUMBER(C18),C18+N(D18)-N18,0)</f>
        <v>0</v>
      </c>
      <c r="P18" s="17" t="n">
        <f aca="false">IF(ISNUMBER(C18),O18-N(E18)-N(F18)-N(G18),0)</f>
        <v>0</v>
      </c>
      <c r="Q18" s="18" t="str">
        <f aca="false">IF(AND(ISNUMBER(C18),C18+N(D18)&gt;0),P18/(C18+N(D18)),"")</f>
        <v/>
      </c>
      <c r="R18" s="18" t="str">
        <f aca="false">IF(AND(ISNUMBER(C18),C18&gt;0),N18/C18,"")</f>
        <v/>
      </c>
      <c r="S18" s="19" t="str">
        <f aca="false">IF(OR(U18&lt;&gt;"cliff",J18=0),"",IF(AND(J18&gt;W18*0.85,J18&lt;=W18),"Just under a cliff",IF(AND(U18="cliff",J18&gt;W18,J18&lt;=W18*1.15),"Just over a cliff","")))</f>
        <v/>
      </c>
      <c r="U18" s="0" t="str">
        <f aca="false">IF(B18="","",IF(Settings!$B$4="Basic Store or higher",INDEX(Rates!$H$5:$H$25,MATCH(B18,Rates!$A$5:$A$25,0)),INDEX(Rates!$B$5:$B$25,MATCH(B18,Rates!$A$5:$A$25,0))))</f>
        <v/>
      </c>
      <c r="V18" s="0" t="str">
        <f aca="false">IF(B18="","",IF(Settings!$B$4="Basic Store or higher",INDEX(Rates!$I$5:$I$25,MATCH(B18,Rates!$A$5:$A$25,0)),INDEX(Rates!$C$5:$C$25,MATCH(B18,Rates!$A$5:$A$25,0))))</f>
        <v/>
      </c>
      <c r="W18" s="0" t="str">
        <f aca="false">IF(B18="","",IF(Settings!$B$4="Basic Store or higher",INDEX(Rates!$J$5:$J$25,MATCH(B18,Rates!$A$5:$A$25,0)),INDEX(Rates!$D$5:$D$25,MATCH(B18,Rates!$A$5:$A$25,0))))</f>
        <v/>
      </c>
      <c r="X18" s="0" t="str">
        <f aca="false">IF(B18="","",IF(Settings!$B$4="Basic Store or higher",INDEX(Rates!$K$5:$K$25,MATCH(B18,Rates!$A$5:$A$25,0)),INDEX(Rates!$E$5:$E$25,MATCH(B18,Rates!$A$5:$A$25,0))))</f>
        <v/>
      </c>
      <c r="Y18" s="0" t="str">
        <f aca="false">IF(B18="","",IF(Settings!$B$4="Basic Store or higher",INDEX(Rates!$L$5:$L$25,MATCH(B18,Rates!$A$5:$A$25,0)),INDEX(Rates!$F$5:$F$25,MATCH(B18,Rates!$A$5:$A$25,0))))</f>
        <v/>
      </c>
      <c r="Z18" s="0" t="str">
        <f aca="false">IF(B18="","",IF(Settings!$B$4="Basic Store or higher",INDEX(Rates!$M$5:$M$25,MATCH(B18,Rates!$A$5:$A$25,0)),INDEX(Rates!$G$5:$G$25,MATCH(B18,Rates!$A$5:$A$25,0))))</f>
        <v/>
      </c>
      <c r="AA18" s="0" t="str">
        <f aca="false">IF(B18="","",INDEX(Rates!$N$5:$N$25,MATCH(B18,Rates!$A$5:$A$25,0)))</f>
        <v/>
      </c>
    </row>
    <row r="19" customFormat="false" ht="15" hidden="false" customHeight="false" outlineLevel="0" collapsed="false">
      <c r="A19" s="8"/>
      <c r="B19" s="8"/>
      <c r="C19" s="15"/>
      <c r="D19" s="15"/>
      <c r="E19" s="15"/>
      <c r="F19" s="15"/>
      <c r="G19" s="15"/>
      <c r="H19" s="16"/>
      <c r="I19" s="8"/>
      <c r="J19" s="17" t="n">
        <f aca="false">IF(ISNUMBER(C19),(C19+N(D19))*(1+Settings!$B$5),0)</f>
        <v>0</v>
      </c>
      <c r="K19" s="17" t="n">
        <f aca="false">IF(OR(B19="",J19=0),0,IF(U19="flat",V19*J19,IF(U19="cliff",IF(J19&lt;=W19,V19*J19,IF(J19&lt;=Y19,X19*J19,Z19*J19)),V19*MIN(J19,W19)+X19*MAX(0,MIN(J19,Y19)-W19)+Z19*MAX(0,J19-Y19))))</f>
        <v>0</v>
      </c>
      <c r="L19" s="17" t="n">
        <f aca="false">IF(J19=0,0,IF(AND(ISNUMBER(AA19),J19&gt;=AA19),0,IF(J19&lt;=10,0.3,0.4)))</f>
        <v>0</v>
      </c>
      <c r="M19" s="17" t="n">
        <f aca="false">N(H19)*J19+IF(I19="Y",0.0165*J19,0)+IF(Settings!$B$6="Yes",Settings!$B$7,0)</f>
        <v>0</v>
      </c>
      <c r="N19" s="17" t="n">
        <f aca="false">K19+L19+M19</f>
        <v>0</v>
      </c>
      <c r="O19" s="17" t="n">
        <f aca="false">IF(ISNUMBER(C19),C19+N(D19)-N19,0)</f>
        <v>0</v>
      </c>
      <c r="P19" s="17" t="n">
        <f aca="false">IF(ISNUMBER(C19),O19-N(E19)-N(F19)-N(G19),0)</f>
        <v>0</v>
      </c>
      <c r="Q19" s="18" t="str">
        <f aca="false">IF(AND(ISNUMBER(C19),C19+N(D19)&gt;0),P19/(C19+N(D19)),"")</f>
        <v/>
      </c>
      <c r="R19" s="18" t="str">
        <f aca="false">IF(AND(ISNUMBER(C19),C19&gt;0),N19/C19,"")</f>
        <v/>
      </c>
      <c r="S19" s="19" t="str">
        <f aca="false">IF(OR(U19&lt;&gt;"cliff",J19=0),"",IF(AND(J19&gt;W19*0.85,J19&lt;=W19),"Just under a cliff",IF(AND(U19="cliff",J19&gt;W19,J19&lt;=W19*1.15),"Just over a cliff","")))</f>
        <v/>
      </c>
      <c r="U19" s="0" t="str">
        <f aca="false">IF(B19="","",IF(Settings!$B$4="Basic Store or higher",INDEX(Rates!$H$5:$H$25,MATCH(B19,Rates!$A$5:$A$25,0)),INDEX(Rates!$B$5:$B$25,MATCH(B19,Rates!$A$5:$A$25,0))))</f>
        <v/>
      </c>
      <c r="V19" s="0" t="str">
        <f aca="false">IF(B19="","",IF(Settings!$B$4="Basic Store or higher",INDEX(Rates!$I$5:$I$25,MATCH(B19,Rates!$A$5:$A$25,0)),INDEX(Rates!$C$5:$C$25,MATCH(B19,Rates!$A$5:$A$25,0))))</f>
        <v/>
      </c>
      <c r="W19" s="0" t="str">
        <f aca="false">IF(B19="","",IF(Settings!$B$4="Basic Store or higher",INDEX(Rates!$J$5:$J$25,MATCH(B19,Rates!$A$5:$A$25,0)),INDEX(Rates!$D$5:$D$25,MATCH(B19,Rates!$A$5:$A$25,0))))</f>
        <v/>
      </c>
      <c r="X19" s="0" t="str">
        <f aca="false">IF(B19="","",IF(Settings!$B$4="Basic Store or higher",INDEX(Rates!$K$5:$K$25,MATCH(B19,Rates!$A$5:$A$25,0)),INDEX(Rates!$E$5:$E$25,MATCH(B19,Rates!$A$5:$A$25,0))))</f>
        <v/>
      </c>
      <c r="Y19" s="0" t="str">
        <f aca="false">IF(B19="","",IF(Settings!$B$4="Basic Store or higher",INDEX(Rates!$L$5:$L$25,MATCH(B19,Rates!$A$5:$A$25,0)),INDEX(Rates!$F$5:$F$25,MATCH(B19,Rates!$A$5:$A$25,0))))</f>
        <v/>
      </c>
      <c r="Z19" s="0" t="str">
        <f aca="false">IF(B19="","",IF(Settings!$B$4="Basic Store or higher",INDEX(Rates!$M$5:$M$25,MATCH(B19,Rates!$A$5:$A$25,0)),INDEX(Rates!$G$5:$G$25,MATCH(B19,Rates!$A$5:$A$25,0))))</f>
        <v/>
      </c>
      <c r="AA19" s="0" t="str">
        <f aca="false">IF(B19="","",INDEX(Rates!$N$5:$N$25,MATCH(B19,Rates!$A$5:$A$25,0)))</f>
        <v/>
      </c>
    </row>
    <row r="20" customFormat="false" ht="15" hidden="false" customHeight="false" outlineLevel="0" collapsed="false">
      <c r="A20" s="8"/>
      <c r="B20" s="8"/>
      <c r="C20" s="15"/>
      <c r="D20" s="15"/>
      <c r="E20" s="15"/>
      <c r="F20" s="15"/>
      <c r="G20" s="15"/>
      <c r="H20" s="16"/>
      <c r="I20" s="8"/>
      <c r="J20" s="17" t="n">
        <f aca="false">IF(ISNUMBER(C20),(C20+N(D20))*(1+Settings!$B$5),0)</f>
        <v>0</v>
      </c>
      <c r="K20" s="17" t="n">
        <f aca="false">IF(OR(B20="",J20=0),0,IF(U20="flat",V20*J20,IF(U20="cliff",IF(J20&lt;=W20,V20*J20,IF(J20&lt;=Y20,X20*J20,Z20*J20)),V20*MIN(J20,W20)+X20*MAX(0,MIN(J20,Y20)-W20)+Z20*MAX(0,J20-Y20))))</f>
        <v>0</v>
      </c>
      <c r="L20" s="17" t="n">
        <f aca="false">IF(J20=0,0,IF(AND(ISNUMBER(AA20),J20&gt;=AA20),0,IF(J20&lt;=10,0.3,0.4)))</f>
        <v>0</v>
      </c>
      <c r="M20" s="17" t="n">
        <f aca="false">N(H20)*J20+IF(I20="Y",0.0165*J20,0)+IF(Settings!$B$6="Yes",Settings!$B$7,0)</f>
        <v>0</v>
      </c>
      <c r="N20" s="17" t="n">
        <f aca="false">K20+L20+M20</f>
        <v>0</v>
      </c>
      <c r="O20" s="17" t="n">
        <f aca="false">IF(ISNUMBER(C20),C20+N(D20)-N20,0)</f>
        <v>0</v>
      </c>
      <c r="P20" s="17" t="n">
        <f aca="false">IF(ISNUMBER(C20),O20-N(E20)-N(F20)-N(G20),0)</f>
        <v>0</v>
      </c>
      <c r="Q20" s="18" t="str">
        <f aca="false">IF(AND(ISNUMBER(C20),C20+N(D20)&gt;0),P20/(C20+N(D20)),"")</f>
        <v/>
      </c>
      <c r="R20" s="18" t="str">
        <f aca="false">IF(AND(ISNUMBER(C20),C20&gt;0),N20/C20,"")</f>
        <v/>
      </c>
      <c r="S20" s="19" t="str">
        <f aca="false">IF(OR(U20&lt;&gt;"cliff",J20=0),"",IF(AND(J20&gt;W20*0.85,J20&lt;=W20),"Just under a cliff",IF(AND(U20="cliff",J20&gt;W20,J20&lt;=W20*1.15),"Just over a cliff","")))</f>
        <v/>
      </c>
      <c r="U20" s="0" t="str">
        <f aca="false">IF(B20="","",IF(Settings!$B$4="Basic Store or higher",INDEX(Rates!$H$5:$H$25,MATCH(B20,Rates!$A$5:$A$25,0)),INDEX(Rates!$B$5:$B$25,MATCH(B20,Rates!$A$5:$A$25,0))))</f>
        <v/>
      </c>
      <c r="V20" s="0" t="str">
        <f aca="false">IF(B20="","",IF(Settings!$B$4="Basic Store or higher",INDEX(Rates!$I$5:$I$25,MATCH(B20,Rates!$A$5:$A$25,0)),INDEX(Rates!$C$5:$C$25,MATCH(B20,Rates!$A$5:$A$25,0))))</f>
        <v/>
      </c>
      <c r="W20" s="0" t="str">
        <f aca="false">IF(B20="","",IF(Settings!$B$4="Basic Store or higher",INDEX(Rates!$J$5:$J$25,MATCH(B20,Rates!$A$5:$A$25,0)),INDEX(Rates!$D$5:$D$25,MATCH(B20,Rates!$A$5:$A$25,0))))</f>
        <v/>
      </c>
      <c r="X20" s="0" t="str">
        <f aca="false">IF(B20="","",IF(Settings!$B$4="Basic Store or higher",INDEX(Rates!$K$5:$K$25,MATCH(B20,Rates!$A$5:$A$25,0)),INDEX(Rates!$E$5:$E$25,MATCH(B20,Rates!$A$5:$A$25,0))))</f>
        <v/>
      </c>
      <c r="Y20" s="0" t="str">
        <f aca="false">IF(B20="","",IF(Settings!$B$4="Basic Store or higher",INDEX(Rates!$L$5:$L$25,MATCH(B20,Rates!$A$5:$A$25,0)),INDEX(Rates!$F$5:$F$25,MATCH(B20,Rates!$A$5:$A$25,0))))</f>
        <v/>
      </c>
      <c r="Z20" s="0" t="str">
        <f aca="false">IF(B20="","",IF(Settings!$B$4="Basic Store or higher",INDEX(Rates!$M$5:$M$25,MATCH(B20,Rates!$A$5:$A$25,0)),INDEX(Rates!$G$5:$G$25,MATCH(B20,Rates!$A$5:$A$25,0))))</f>
        <v/>
      </c>
      <c r="AA20" s="0" t="str">
        <f aca="false">IF(B20="","",INDEX(Rates!$N$5:$N$25,MATCH(B20,Rates!$A$5:$A$25,0)))</f>
        <v/>
      </c>
    </row>
    <row r="21" customFormat="false" ht="15" hidden="false" customHeight="false" outlineLevel="0" collapsed="false">
      <c r="A21" s="8"/>
      <c r="B21" s="8"/>
      <c r="C21" s="15"/>
      <c r="D21" s="15"/>
      <c r="E21" s="15"/>
      <c r="F21" s="15"/>
      <c r="G21" s="15"/>
      <c r="H21" s="16"/>
      <c r="I21" s="8"/>
      <c r="J21" s="17" t="n">
        <f aca="false">IF(ISNUMBER(C21),(C21+N(D21))*(1+Settings!$B$5),0)</f>
        <v>0</v>
      </c>
      <c r="K21" s="17" t="n">
        <f aca="false">IF(OR(B21="",J21=0),0,IF(U21="flat",V21*J21,IF(U21="cliff",IF(J21&lt;=W21,V21*J21,IF(J21&lt;=Y21,X21*J21,Z21*J21)),V21*MIN(J21,W21)+X21*MAX(0,MIN(J21,Y21)-W21)+Z21*MAX(0,J21-Y21))))</f>
        <v>0</v>
      </c>
      <c r="L21" s="17" t="n">
        <f aca="false">IF(J21=0,0,IF(AND(ISNUMBER(AA21),J21&gt;=AA21),0,IF(J21&lt;=10,0.3,0.4)))</f>
        <v>0</v>
      </c>
      <c r="M21" s="17" t="n">
        <f aca="false">N(H21)*J21+IF(I21="Y",0.0165*J21,0)+IF(Settings!$B$6="Yes",Settings!$B$7,0)</f>
        <v>0</v>
      </c>
      <c r="N21" s="17" t="n">
        <f aca="false">K21+L21+M21</f>
        <v>0</v>
      </c>
      <c r="O21" s="17" t="n">
        <f aca="false">IF(ISNUMBER(C21),C21+N(D21)-N21,0)</f>
        <v>0</v>
      </c>
      <c r="P21" s="17" t="n">
        <f aca="false">IF(ISNUMBER(C21),O21-N(E21)-N(F21)-N(G21),0)</f>
        <v>0</v>
      </c>
      <c r="Q21" s="18" t="str">
        <f aca="false">IF(AND(ISNUMBER(C21),C21+N(D21)&gt;0),P21/(C21+N(D21)),"")</f>
        <v/>
      </c>
      <c r="R21" s="18" t="str">
        <f aca="false">IF(AND(ISNUMBER(C21),C21&gt;0),N21/C21,"")</f>
        <v/>
      </c>
      <c r="S21" s="19" t="str">
        <f aca="false">IF(OR(U21&lt;&gt;"cliff",J21=0),"",IF(AND(J21&gt;W21*0.85,J21&lt;=W21),"Just under a cliff",IF(AND(U21="cliff",J21&gt;W21,J21&lt;=W21*1.15),"Just over a cliff","")))</f>
        <v/>
      </c>
      <c r="U21" s="0" t="str">
        <f aca="false">IF(B21="","",IF(Settings!$B$4="Basic Store or higher",INDEX(Rates!$H$5:$H$25,MATCH(B21,Rates!$A$5:$A$25,0)),INDEX(Rates!$B$5:$B$25,MATCH(B21,Rates!$A$5:$A$25,0))))</f>
        <v/>
      </c>
      <c r="V21" s="0" t="str">
        <f aca="false">IF(B21="","",IF(Settings!$B$4="Basic Store or higher",INDEX(Rates!$I$5:$I$25,MATCH(B21,Rates!$A$5:$A$25,0)),INDEX(Rates!$C$5:$C$25,MATCH(B21,Rates!$A$5:$A$25,0))))</f>
        <v/>
      </c>
      <c r="W21" s="0" t="str">
        <f aca="false">IF(B21="","",IF(Settings!$B$4="Basic Store or higher",INDEX(Rates!$J$5:$J$25,MATCH(B21,Rates!$A$5:$A$25,0)),INDEX(Rates!$D$5:$D$25,MATCH(B21,Rates!$A$5:$A$25,0))))</f>
        <v/>
      </c>
      <c r="X21" s="0" t="str">
        <f aca="false">IF(B21="","",IF(Settings!$B$4="Basic Store or higher",INDEX(Rates!$K$5:$K$25,MATCH(B21,Rates!$A$5:$A$25,0)),INDEX(Rates!$E$5:$E$25,MATCH(B21,Rates!$A$5:$A$25,0))))</f>
        <v/>
      </c>
      <c r="Y21" s="0" t="str">
        <f aca="false">IF(B21="","",IF(Settings!$B$4="Basic Store or higher",INDEX(Rates!$L$5:$L$25,MATCH(B21,Rates!$A$5:$A$25,0)),INDEX(Rates!$F$5:$F$25,MATCH(B21,Rates!$A$5:$A$25,0))))</f>
        <v/>
      </c>
      <c r="Z21" s="0" t="str">
        <f aca="false">IF(B21="","",IF(Settings!$B$4="Basic Store or higher",INDEX(Rates!$M$5:$M$25,MATCH(B21,Rates!$A$5:$A$25,0)),INDEX(Rates!$G$5:$G$25,MATCH(B21,Rates!$A$5:$A$25,0))))</f>
        <v/>
      </c>
      <c r="AA21" s="0" t="str">
        <f aca="false">IF(B21="","",INDEX(Rates!$N$5:$N$25,MATCH(B21,Rates!$A$5:$A$25,0)))</f>
        <v/>
      </c>
    </row>
    <row r="22" customFormat="false" ht="15" hidden="false" customHeight="false" outlineLevel="0" collapsed="false">
      <c r="A22" s="8"/>
      <c r="B22" s="8"/>
      <c r="C22" s="15"/>
      <c r="D22" s="15"/>
      <c r="E22" s="15"/>
      <c r="F22" s="15"/>
      <c r="G22" s="15"/>
      <c r="H22" s="16"/>
      <c r="I22" s="8"/>
      <c r="J22" s="17" t="n">
        <f aca="false">IF(ISNUMBER(C22),(C22+N(D22))*(1+Settings!$B$5),0)</f>
        <v>0</v>
      </c>
      <c r="K22" s="17" t="n">
        <f aca="false">IF(OR(B22="",J22=0),0,IF(U22="flat",V22*J22,IF(U22="cliff",IF(J22&lt;=W22,V22*J22,IF(J22&lt;=Y22,X22*J22,Z22*J22)),V22*MIN(J22,W22)+X22*MAX(0,MIN(J22,Y22)-W22)+Z22*MAX(0,J22-Y22))))</f>
        <v>0</v>
      </c>
      <c r="L22" s="17" t="n">
        <f aca="false">IF(J22=0,0,IF(AND(ISNUMBER(AA22),J22&gt;=AA22),0,IF(J22&lt;=10,0.3,0.4)))</f>
        <v>0</v>
      </c>
      <c r="M22" s="17" t="n">
        <f aca="false">N(H22)*J22+IF(I22="Y",0.0165*J22,0)+IF(Settings!$B$6="Yes",Settings!$B$7,0)</f>
        <v>0</v>
      </c>
      <c r="N22" s="17" t="n">
        <f aca="false">K22+L22+M22</f>
        <v>0</v>
      </c>
      <c r="O22" s="17" t="n">
        <f aca="false">IF(ISNUMBER(C22),C22+N(D22)-N22,0)</f>
        <v>0</v>
      </c>
      <c r="P22" s="17" t="n">
        <f aca="false">IF(ISNUMBER(C22),O22-N(E22)-N(F22)-N(G22),0)</f>
        <v>0</v>
      </c>
      <c r="Q22" s="18" t="str">
        <f aca="false">IF(AND(ISNUMBER(C22),C22+N(D22)&gt;0),P22/(C22+N(D22)),"")</f>
        <v/>
      </c>
      <c r="R22" s="18" t="str">
        <f aca="false">IF(AND(ISNUMBER(C22),C22&gt;0),N22/C22,"")</f>
        <v/>
      </c>
      <c r="S22" s="19" t="str">
        <f aca="false">IF(OR(U22&lt;&gt;"cliff",J22=0),"",IF(AND(J22&gt;W22*0.85,J22&lt;=W22),"Just under a cliff",IF(AND(U22="cliff",J22&gt;W22,J22&lt;=W22*1.15),"Just over a cliff","")))</f>
        <v/>
      </c>
      <c r="U22" s="0" t="str">
        <f aca="false">IF(B22="","",IF(Settings!$B$4="Basic Store or higher",INDEX(Rates!$H$5:$H$25,MATCH(B22,Rates!$A$5:$A$25,0)),INDEX(Rates!$B$5:$B$25,MATCH(B22,Rates!$A$5:$A$25,0))))</f>
        <v/>
      </c>
      <c r="V22" s="0" t="str">
        <f aca="false">IF(B22="","",IF(Settings!$B$4="Basic Store or higher",INDEX(Rates!$I$5:$I$25,MATCH(B22,Rates!$A$5:$A$25,0)),INDEX(Rates!$C$5:$C$25,MATCH(B22,Rates!$A$5:$A$25,0))))</f>
        <v/>
      </c>
      <c r="W22" s="0" t="str">
        <f aca="false">IF(B22="","",IF(Settings!$B$4="Basic Store or higher",INDEX(Rates!$J$5:$J$25,MATCH(B22,Rates!$A$5:$A$25,0)),INDEX(Rates!$D$5:$D$25,MATCH(B22,Rates!$A$5:$A$25,0))))</f>
        <v/>
      </c>
      <c r="X22" s="0" t="str">
        <f aca="false">IF(B22="","",IF(Settings!$B$4="Basic Store or higher",INDEX(Rates!$K$5:$K$25,MATCH(B22,Rates!$A$5:$A$25,0)),INDEX(Rates!$E$5:$E$25,MATCH(B22,Rates!$A$5:$A$25,0))))</f>
        <v/>
      </c>
      <c r="Y22" s="0" t="str">
        <f aca="false">IF(B22="","",IF(Settings!$B$4="Basic Store or higher",INDEX(Rates!$L$5:$L$25,MATCH(B22,Rates!$A$5:$A$25,0)),INDEX(Rates!$F$5:$F$25,MATCH(B22,Rates!$A$5:$A$25,0))))</f>
        <v/>
      </c>
      <c r="Z22" s="0" t="str">
        <f aca="false">IF(B22="","",IF(Settings!$B$4="Basic Store or higher",INDEX(Rates!$M$5:$M$25,MATCH(B22,Rates!$A$5:$A$25,0)),INDEX(Rates!$G$5:$G$25,MATCH(B22,Rates!$A$5:$A$25,0))))</f>
        <v/>
      </c>
      <c r="AA22" s="0" t="str">
        <f aca="false">IF(B22="","",INDEX(Rates!$N$5:$N$25,MATCH(B22,Rates!$A$5:$A$25,0)))</f>
        <v/>
      </c>
    </row>
    <row r="23" customFormat="false" ht="15" hidden="false" customHeight="false" outlineLevel="0" collapsed="false">
      <c r="A23" s="8"/>
      <c r="B23" s="8"/>
      <c r="C23" s="15"/>
      <c r="D23" s="15"/>
      <c r="E23" s="15"/>
      <c r="F23" s="15"/>
      <c r="G23" s="15"/>
      <c r="H23" s="16"/>
      <c r="I23" s="8"/>
      <c r="J23" s="17" t="n">
        <f aca="false">IF(ISNUMBER(C23),(C23+N(D23))*(1+Settings!$B$5),0)</f>
        <v>0</v>
      </c>
      <c r="K23" s="17" t="n">
        <f aca="false">IF(OR(B23="",J23=0),0,IF(U23="flat",V23*J23,IF(U23="cliff",IF(J23&lt;=W23,V23*J23,IF(J23&lt;=Y23,X23*J23,Z23*J23)),V23*MIN(J23,W23)+X23*MAX(0,MIN(J23,Y23)-W23)+Z23*MAX(0,J23-Y23))))</f>
        <v>0</v>
      </c>
      <c r="L23" s="17" t="n">
        <f aca="false">IF(J23=0,0,IF(AND(ISNUMBER(AA23),J23&gt;=AA23),0,IF(J23&lt;=10,0.3,0.4)))</f>
        <v>0</v>
      </c>
      <c r="M23" s="17" t="n">
        <f aca="false">N(H23)*J23+IF(I23="Y",0.0165*J23,0)+IF(Settings!$B$6="Yes",Settings!$B$7,0)</f>
        <v>0</v>
      </c>
      <c r="N23" s="17" t="n">
        <f aca="false">K23+L23+M23</f>
        <v>0</v>
      </c>
      <c r="O23" s="17" t="n">
        <f aca="false">IF(ISNUMBER(C23),C23+N(D23)-N23,0)</f>
        <v>0</v>
      </c>
      <c r="P23" s="17" t="n">
        <f aca="false">IF(ISNUMBER(C23),O23-N(E23)-N(F23)-N(G23),0)</f>
        <v>0</v>
      </c>
      <c r="Q23" s="18" t="str">
        <f aca="false">IF(AND(ISNUMBER(C23),C23+N(D23)&gt;0),P23/(C23+N(D23)),"")</f>
        <v/>
      </c>
      <c r="R23" s="18" t="str">
        <f aca="false">IF(AND(ISNUMBER(C23),C23&gt;0),N23/C23,"")</f>
        <v/>
      </c>
      <c r="S23" s="19" t="str">
        <f aca="false">IF(OR(U23&lt;&gt;"cliff",J23=0),"",IF(AND(J23&gt;W23*0.85,J23&lt;=W23),"Just under a cliff",IF(AND(U23="cliff",J23&gt;W23,J23&lt;=W23*1.15),"Just over a cliff","")))</f>
        <v/>
      </c>
      <c r="U23" s="0" t="str">
        <f aca="false">IF(B23="","",IF(Settings!$B$4="Basic Store or higher",INDEX(Rates!$H$5:$H$25,MATCH(B23,Rates!$A$5:$A$25,0)),INDEX(Rates!$B$5:$B$25,MATCH(B23,Rates!$A$5:$A$25,0))))</f>
        <v/>
      </c>
      <c r="V23" s="0" t="str">
        <f aca="false">IF(B23="","",IF(Settings!$B$4="Basic Store or higher",INDEX(Rates!$I$5:$I$25,MATCH(B23,Rates!$A$5:$A$25,0)),INDEX(Rates!$C$5:$C$25,MATCH(B23,Rates!$A$5:$A$25,0))))</f>
        <v/>
      </c>
      <c r="W23" s="0" t="str">
        <f aca="false">IF(B23="","",IF(Settings!$B$4="Basic Store or higher",INDEX(Rates!$J$5:$J$25,MATCH(B23,Rates!$A$5:$A$25,0)),INDEX(Rates!$D$5:$D$25,MATCH(B23,Rates!$A$5:$A$25,0))))</f>
        <v/>
      </c>
      <c r="X23" s="0" t="str">
        <f aca="false">IF(B23="","",IF(Settings!$B$4="Basic Store or higher",INDEX(Rates!$K$5:$K$25,MATCH(B23,Rates!$A$5:$A$25,0)),INDEX(Rates!$E$5:$E$25,MATCH(B23,Rates!$A$5:$A$25,0))))</f>
        <v/>
      </c>
      <c r="Y23" s="0" t="str">
        <f aca="false">IF(B23="","",IF(Settings!$B$4="Basic Store or higher",INDEX(Rates!$L$5:$L$25,MATCH(B23,Rates!$A$5:$A$25,0)),INDEX(Rates!$F$5:$F$25,MATCH(B23,Rates!$A$5:$A$25,0))))</f>
        <v/>
      </c>
      <c r="Z23" s="0" t="str">
        <f aca="false">IF(B23="","",IF(Settings!$B$4="Basic Store or higher",INDEX(Rates!$M$5:$M$25,MATCH(B23,Rates!$A$5:$A$25,0)),INDEX(Rates!$G$5:$G$25,MATCH(B23,Rates!$A$5:$A$25,0))))</f>
        <v/>
      </c>
      <c r="AA23" s="0" t="str">
        <f aca="false">IF(B23="","",INDEX(Rates!$N$5:$N$25,MATCH(B23,Rates!$A$5:$A$25,0)))</f>
        <v/>
      </c>
    </row>
    <row r="24" customFormat="false" ht="15" hidden="false" customHeight="false" outlineLevel="0" collapsed="false">
      <c r="A24" s="8"/>
      <c r="B24" s="8"/>
      <c r="C24" s="15"/>
      <c r="D24" s="15"/>
      <c r="E24" s="15"/>
      <c r="F24" s="15"/>
      <c r="G24" s="15"/>
      <c r="H24" s="16"/>
      <c r="I24" s="8"/>
      <c r="J24" s="17" t="n">
        <f aca="false">IF(ISNUMBER(C24),(C24+N(D24))*(1+Settings!$B$5),0)</f>
        <v>0</v>
      </c>
      <c r="K24" s="17" t="n">
        <f aca="false">IF(OR(B24="",J24=0),0,IF(U24="flat",V24*J24,IF(U24="cliff",IF(J24&lt;=W24,V24*J24,IF(J24&lt;=Y24,X24*J24,Z24*J24)),V24*MIN(J24,W24)+X24*MAX(0,MIN(J24,Y24)-W24)+Z24*MAX(0,J24-Y24))))</f>
        <v>0</v>
      </c>
      <c r="L24" s="17" t="n">
        <f aca="false">IF(J24=0,0,IF(AND(ISNUMBER(AA24),J24&gt;=AA24),0,IF(J24&lt;=10,0.3,0.4)))</f>
        <v>0</v>
      </c>
      <c r="M24" s="17" t="n">
        <f aca="false">N(H24)*J24+IF(I24="Y",0.0165*J24,0)+IF(Settings!$B$6="Yes",Settings!$B$7,0)</f>
        <v>0</v>
      </c>
      <c r="N24" s="17" t="n">
        <f aca="false">K24+L24+M24</f>
        <v>0</v>
      </c>
      <c r="O24" s="17" t="n">
        <f aca="false">IF(ISNUMBER(C24),C24+N(D24)-N24,0)</f>
        <v>0</v>
      </c>
      <c r="P24" s="17" t="n">
        <f aca="false">IF(ISNUMBER(C24),O24-N(E24)-N(F24)-N(G24),0)</f>
        <v>0</v>
      </c>
      <c r="Q24" s="18" t="str">
        <f aca="false">IF(AND(ISNUMBER(C24),C24+N(D24)&gt;0),P24/(C24+N(D24)),"")</f>
        <v/>
      </c>
      <c r="R24" s="18" t="str">
        <f aca="false">IF(AND(ISNUMBER(C24),C24&gt;0),N24/C24,"")</f>
        <v/>
      </c>
      <c r="S24" s="19" t="str">
        <f aca="false">IF(OR(U24&lt;&gt;"cliff",J24=0),"",IF(AND(J24&gt;W24*0.85,J24&lt;=W24),"Just under a cliff",IF(AND(U24="cliff",J24&gt;W24,J24&lt;=W24*1.15),"Just over a cliff","")))</f>
        <v/>
      </c>
      <c r="U24" s="0" t="str">
        <f aca="false">IF(B24="","",IF(Settings!$B$4="Basic Store or higher",INDEX(Rates!$H$5:$H$25,MATCH(B24,Rates!$A$5:$A$25,0)),INDEX(Rates!$B$5:$B$25,MATCH(B24,Rates!$A$5:$A$25,0))))</f>
        <v/>
      </c>
      <c r="V24" s="0" t="str">
        <f aca="false">IF(B24="","",IF(Settings!$B$4="Basic Store or higher",INDEX(Rates!$I$5:$I$25,MATCH(B24,Rates!$A$5:$A$25,0)),INDEX(Rates!$C$5:$C$25,MATCH(B24,Rates!$A$5:$A$25,0))))</f>
        <v/>
      </c>
      <c r="W24" s="0" t="str">
        <f aca="false">IF(B24="","",IF(Settings!$B$4="Basic Store or higher",INDEX(Rates!$J$5:$J$25,MATCH(B24,Rates!$A$5:$A$25,0)),INDEX(Rates!$D$5:$D$25,MATCH(B24,Rates!$A$5:$A$25,0))))</f>
        <v/>
      </c>
      <c r="X24" s="0" t="str">
        <f aca="false">IF(B24="","",IF(Settings!$B$4="Basic Store or higher",INDEX(Rates!$K$5:$K$25,MATCH(B24,Rates!$A$5:$A$25,0)),INDEX(Rates!$E$5:$E$25,MATCH(B24,Rates!$A$5:$A$25,0))))</f>
        <v/>
      </c>
      <c r="Y24" s="0" t="str">
        <f aca="false">IF(B24="","",IF(Settings!$B$4="Basic Store or higher",INDEX(Rates!$L$5:$L$25,MATCH(B24,Rates!$A$5:$A$25,0)),INDEX(Rates!$F$5:$F$25,MATCH(B24,Rates!$A$5:$A$25,0))))</f>
        <v/>
      </c>
      <c r="Z24" s="0" t="str">
        <f aca="false">IF(B24="","",IF(Settings!$B$4="Basic Store or higher",INDEX(Rates!$M$5:$M$25,MATCH(B24,Rates!$A$5:$A$25,0)),INDEX(Rates!$G$5:$G$25,MATCH(B24,Rates!$A$5:$A$25,0))))</f>
        <v/>
      </c>
      <c r="AA24" s="0" t="str">
        <f aca="false">IF(B24="","",INDEX(Rates!$N$5:$N$25,MATCH(B24,Rates!$A$5:$A$25,0)))</f>
        <v/>
      </c>
    </row>
    <row r="25" customFormat="false" ht="15" hidden="false" customHeight="false" outlineLevel="0" collapsed="false">
      <c r="A25" s="8"/>
      <c r="B25" s="8"/>
      <c r="C25" s="15"/>
      <c r="D25" s="15"/>
      <c r="E25" s="15"/>
      <c r="F25" s="15"/>
      <c r="G25" s="15"/>
      <c r="H25" s="16"/>
      <c r="I25" s="8"/>
      <c r="J25" s="17" t="n">
        <f aca="false">IF(ISNUMBER(C25),(C25+N(D25))*(1+Settings!$B$5),0)</f>
        <v>0</v>
      </c>
      <c r="K25" s="17" t="n">
        <f aca="false">IF(OR(B25="",J25=0),0,IF(U25="flat",V25*J25,IF(U25="cliff",IF(J25&lt;=W25,V25*J25,IF(J25&lt;=Y25,X25*J25,Z25*J25)),V25*MIN(J25,W25)+X25*MAX(0,MIN(J25,Y25)-W25)+Z25*MAX(0,J25-Y25))))</f>
        <v>0</v>
      </c>
      <c r="L25" s="17" t="n">
        <f aca="false">IF(J25=0,0,IF(AND(ISNUMBER(AA25),J25&gt;=AA25),0,IF(J25&lt;=10,0.3,0.4)))</f>
        <v>0</v>
      </c>
      <c r="M25" s="17" t="n">
        <f aca="false">N(H25)*J25+IF(I25="Y",0.0165*J25,0)+IF(Settings!$B$6="Yes",Settings!$B$7,0)</f>
        <v>0</v>
      </c>
      <c r="N25" s="17" t="n">
        <f aca="false">K25+L25+M25</f>
        <v>0</v>
      </c>
      <c r="O25" s="17" t="n">
        <f aca="false">IF(ISNUMBER(C25),C25+N(D25)-N25,0)</f>
        <v>0</v>
      </c>
      <c r="P25" s="17" t="n">
        <f aca="false">IF(ISNUMBER(C25),O25-N(E25)-N(F25)-N(G25),0)</f>
        <v>0</v>
      </c>
      <c r="Q25" s="18" t="str">
        <f aca="false">IF(AND(ISNUMBER(C25),C25+N(D25)&gt;0),P25/(C25+N(D25)),"")</f>
        <v/>
      </c>
      <c r="R25" s="18" t="str">
        <f aca="false">IF(AND(ISNUMBER(C25),C25&gt;0),N25/C25,"")</f>
        <v/>
      </c>
      <c r="S25" s="19" t="str">
        <f aca="false">IF(OR(U25&lt;&gt;"cliff",J25=0),"",IF(AND(J25&gt;W25*0.85,J25&lt;=W25),"Just under a cliff",IF(AND(U25="cliff",J25&gt;W25,J25&lt;=W25*1.15),"Just over a cliff","")))</f>
        <v/>
      </c>
      <c r="U25" s="0" t="str">
        <f aca="false">IF(B25="","",IF(Settings!$B$4="Basic Store or higher",INDEX(Rates!$H$5:$H$25,MATCH(B25,Rates!$A$5:$A$25,0)),INDEX(Rates!$B$5:$B$25,MATCH(B25,Rates!$A$5:$A$25,0))))</f>
        <v/>
      </c>
      <c r="V25" s="0" t="str">
        <f aca="false">IF(B25="","",IF(Settings!$B$4="Basic Store or higher",INDEX(Rates!$I$5:$I$25,MATCH(B25,Rates!$A$5:$A$25,0)),INDEX(Rates!$C$5:$C$25,MATCH(B25,Rates!$A$5:$A$25,0))))</f>
        <v/>
      </c>
      <c r="W25" s="0" t="str">
        <f aca="false">IF(B25="","",IF(Settings!$B$4="Basic Store or higher",INDEX(Rates!$J$5:$J$25,MATCH(B25,Rates!$A$5:$A$25,0)),INDEX(Rates!$D$5:$D$25,MATCH(B25,Rates!$A$5:$A$25,0))))</f>
        <v/>
      </c>
      <c r="X25" s="0" t="str">
        <f aca="false">IF(B25="","",IF(Settings!$B$4="Basic Store or higher",INDEX(Rates!$K$5:$K$25,MATCH(B25,Rates!$A$5:$A$25,0)),INDEX(Rates!$E$5:$E$25,MATCH(B25,Rates!$A$5:$A$25,0))))</f>
        <v/>
      </c>
      <c r="Y25" s="0" t="str">
        <f aca="false">IF(B25="","",IF(Settings!$B$4="Basic Store or higher",INDEX(Rates!$L$5:$L$25,MATCH(B25,Rates!$A$5:$A$25,0)),INDEX(Rates!$F$5:$F$25,MATCH(B25,Rates!$A$5:$A$25,0))))</f>
        <v/>
      </c>
      <c r="Z25" s="0" t="str">
        <f aca="false">IF(B25="","",IF(Settings!$B$4="Basic Store or higher",INDEX(Rates!$M$5:$M$25,MATCH(B25,Rates!$A$5:$A$25,0)),INDEX(Rates!$G$5:$G$25,MATCH(B25,Rates!$A$5:$A$25,0))))</f>
        <v/>
      </c>
      <c r="AA25" s="0" t="str">
        <f aca="false">IF(B25="","",INDEX(Rates!$N$5:$N$25,MATCH(B25,Rates!$A$5:$A$25,0)))</f>
        <v/>
      </c>
    </row>
    <row r="26" customFormat="false" ht="15" hidden="false" customHeight="false" outlineLevel="0" collapsed="false">
      <c r="A26" s="8"/>
      <c r="B26" s="8"/>
      <c r="C26" s="15"/>
      <c r="D26" s="15"/>
      <c r="E26" s="15"/>
      <c r="F26" s="15"/>
      <c r="G26" s="15"/>
      <c r="H26" s="16"/>
      <c r="I26" s="8"/>
      <c r="J26" s="17" t="n">
        <f aca="false">IF(ISNUMBER(C26),(C26+N(D26))*(1+Settings!$B$5),0)</f>
        <v>0</v>
      </c>
      <c r="K26" s="17" t="n">
        <f aca="false">IF(OR(B26="",J26=0),0,IF(U26="flat",V26*J26,IF(U26="cliff",IF(J26&lt;=W26,V26*J26,IF(J26&lt;=Y26,X26*J26,Z26*J26)),V26*MIN(J26,W26)+X26*MAX(0,MIN(J26,Y26)-W26)+Z26*MAX(0,J26-Y26))))</f>
        <v>0</v>
      </c>
      <c r="L26" s="17" t="n">
        <f aca="false">IF(J26=0,0,IF(AND(ISNUMBER(AA26),J26&gt;=AA26),0,IF(J26&lt;=10,0.3,0.4)))</f>
        <v>0</v>
      </c>
      <c r="M26" s="17" t="n">
        <f aca="false">N(H26)*J26+IF(I26="Y",0.0165*J26,0)+IF(Settings!$B$6="Yes",Settings!$B$7,0)</f>
        <v>0</v>
      </c>
      <c r="N26" s="17" t="n">
        <f aca="false">K26+L26+M26</f>
        <v>0</v>
      </c>
      <c r="O26" s="17" t="n">
        <f aca="false">IF(ISNUMBER(C26),C26+N(D26)-N26,0)</f>
        <v>0</v>
      </c>
      <c r="P26" s="17" t="n">
        <f aca="false">IF(ISNUMBER(C26),O26-N(E26)-N(F26)-N(G26),0)</f>
        <v>0</v>
      </c>
      <c r="Q26" s="18" t="str">
        <f aca="false">IF(AND(ISNUMBER(C26),C26+N(D26)&gt;0),P26/(C26+N(D26)),"")</f>
        <v/>
      </c>
      <c r="R26" s="18" t="str">
        <f aca="false">IF(AND(ISNUMBER(C26),C26&gt;0),N26/C26,"")</f>
        <v/>
      </c>
      <c r="S26" s="19" t="str">
        <f aca="false">IF(OR(U26&lt;&gt;"cliff",J26=0),"",IF(AND(J26&gt;W26*0.85,J26&lt;=W26),"Just under a cliff",IF(AND(U26="cliff",J26&gt;W26,J26&lt;=W26*1.15),"Just over a cliff","")))</f>
        <v/>
      </c>
      <c r="U26" s="0" t="str">
        <f aca="false">IF(B26="","",IF(Settings!$B$4="Basic Store or higher",INDEX(Rates!$H$5:$H$25,MATCH(B26,Rates!$A$5:$A$25,0)),INDEX(Rates!$B$5:$B$25,MATCH(B26,Rates!$A$5:$A$25,0))))</f>
        <v/>
      </c>
      <c r="V26" s="0" t="str">
        <f aca="false">IF(B26="","",IF(Settings!$B$4="Basic Store or higher",INDEX(Rates!$I$5:$I$25,MATCH(B26,Rates!$A$5:$A$25,0)),INDEX(Rates!$C$5:$C$25,MATCH(B26,Rates!$A$5:$A$25,0))))</f>
        <v/>
      </c>
      <c r="W26" s="0" t="str">
        <f aca="false">IF(B26="","",IF(Settings!$B$4="Basic Store or higher",INDEX(Rates!$J$5:$J$25,MATCH(B26,Rates!$A$5:$A$25,0)),INDEX(Rates!$D$5:$D$25,MATCH(B26,Rates!$A$5:$A$25,0))))</f>
        <v/>
      </c>
      <c r="X26" s="0" t="str">
        <f aca="false">IF(B26="","",IF(Settings!$B$4="Basic Store or higher",INDEX(Rates!$K$5:$K$25,MATCH(B26,Rates!$A$5:$A$25,0)),INDEX(Rates!$E$5:$E$25,MATCH(B26,Rates!$A$5:$A$25,0))))</f>
        <v/>
      </c>
      <c r="Y26" s="0" t="str">
        <f aca="false">IF(B26="","",IF(Settings!$B$4="Basic Store or higher",INDEX(Rates!$L$5:$L$25,MATCH(B26,Rates!$A$5:$A$25,0)),INDEX(Rates!$F$5:$F$25,MATCH(B26,Rates!$A$5:$A$25,0))))</f>
        <v/>
      </c>
      <c r="Z26" s="0" t="str">
        <f aca="false">IF(B26="","",IF(Settings!$B$4="Basic Store or higher",INDEX(Rates!$M$5:$M$25,MATCH(B26,Rates!$A$5:$A$25,0)),INDEX(Rates!$G$5:$G$25,MATCH(B26,Rates!$A$5:$A$25,0))))</f>
        <v/>
      </c>
      <c r="AA26" s="0" t="str">
        <f aca="false">IF(B26="","",INDEX(Rates!$N$5:$N$25,MATCH(B26,Rates!$A$5:$A$25,0)))</f>
        <v/>
      </c>
    </row>
    <row r="27" customFormat="false" ht="15" hidden="false" customHeight="false" outlineLevel="0" collapsed="false">
      <c r="A27" s="8"/>
      <c r="B27" s="8"/>
      <c r="C27" s="15"/>
      <c r="D27" s="15"/>
      <c r="E27" s="15"/>
      <c r="F27" s="15"/>
      <c r="G27" s="15"/>
      <c r="H27" s="16"/>
      <c r="I27" s="8"/>
      <c r="J27" s="17" t="n">
        <f aca="false">IF(ISNUMBER(C27),(C27+N(D27))*(1+Settings!$B$5),0)</f>
        <v>0</v>
      </c>
      <c r="K27" s="17" t="n">
        <f aca="false">IF(OR(B27="",J27=0),0,IF(U27="flat",V27*J27,IF(U27="cliff",IF(J27&lt;=W27,V27*J27,IF(J27&lt;=Y27,X27*J27,Z27*J27)),V27*MIN(J27,W27)+X27*MAX(0,MIN(J27,Y27)-W27)+Z27*MAX(0,J27-Y27))))</f>
        <v>0</v>
      </c>
      <c r="L27" s="17" t="n">
        <f aca="false">IF(J27=0,0,IF(AND(ISNUMBER(AA27),J27&gt;=AA27),0,IF(J27&lt;=10,0.3,0.4)))</f>
        <v>0</v>
      </c>
      <c r="M27" s="17" t="n">
        <f aca="false">N(H27)*J27+IF(I27="Y",0.0165*J27,0)+IF(Settings!$B$6="Yes",Settings!$B$7,0)</f>
        <v>0</v>
      </c>
      <c r="N27" s="17" t="n">
        <f aca="false">K27+L27+M27</f>
        <v>0</v>
      </c>
      <c r="O27" s="17" t="n">
        <f aca="false">IF(ISNUMBER(C27),C27+N(D27)-N27,0)</f>
        <v>0</v>
      </c>
      <c r="P27" s="17" t="n">
        <f aca="false">IF(ISNUMBER(C27),O27-N(E27)-N(F27)-N(G27),0)</f>
        <v>0</v>
      </c>
      <c r="Q27" s="18" t="str">
        <f aca="false">IF(AND(ISNUMBER(C27),C27+N(D27)&gt;0),P27/(C27+N(D27)),"")</f>
        <v/>
      </c>
      <c r="R27" s="18" t="str">
        <f aca="false">IF(AND(ISNUMBER(C27),C27&gt;0),N27/C27,"")</f>
        <v/>
      </c>
      <c r="S27" s="19" t="str">
        <f aca="false">IF(OR(U27&lt;&gt;"cliff",J27=0),"",IF(AND(J27&gt;W27*0.85,J27&lt;=W27),"Just under a cliff",IF(AND(U27="cliff",J27&gt;W27,J27&lt;=W27*1.15),"Just over a cliff","")))</f>
        <v/>
      </c>
      <c r="U27" s="0" t="str">
        <f aca="false">IF(B27="","",IF(Settings!$B$4="Basic Store or higher",INDEX(Rates!$H$5:$H$25,MATCH(B27,Rates!$A$5:$A$25,0)),INDEX(Rates!$B$5:$B$25,MATCH(B27,Rates!$A$5:$A$25,0))))</f>
        <v/>
      </c>
      <c r="V27" s="0" t="str">
        <f aca="false">IF(B27="","",IF(Settings!$B$4="Basic Store or higher",INDEX(Rates!$I$5:$I$25,MATCH(B27,Rates!$A$5:$A$25,0)),INDEX(Rates!$C$5:$C$25,MATCH(B27,Rates!$A$5:$A$25,0))))</f>
        <v/>
      </c>
      <c r="W27" s="0" t="str">
        <f aca="false">IF(B27="","",IF(Settings!$B$4="Basic Store or higher",INDEX(Rates!$J$5:$J$25,MATCH(B27,Rates!$A$5:$A$25,0)),INDEX(Rates!$D$5:$D$25,MATCH(B27,Rates!$A$5:$A$25,0))))</f>
        <v/>
      </c>
      <c r="X27" s="0" t="str">
        <f aca="false">IF(B27="","",IF(Settings!$B$4="Basic Store or higher",INDEX(Rates!$K$5:$K$25,MATCH(B27,Rates!$A$5:$A$25,0)),INDEX(Rates!$E$5:$E$25,MATCH(B27,Rates!$A$5:$A$25,0))))</f>
        <v/>
      </c>
      <c r="Y27" s="0" t="str">
        <f aca="false">IF(B27="","",IF(Settings!$B$4="Basic Store or higher",INDEX(Rates!$L$5:$L$25,MATCH(B27,Rates!$A$5:$A$25,0)),INDEX(Rates!$F$5:$F$25,MATCH(B27,Rates!$A$5:$A$25,0))))</f>
        <v/>
      </c>
      <c r="Z27" s="0" t="str">
        <f aca="false">IF(B27="","",IF(Settings!$B$4="Basic Store or higher",INDEX(Rates!$M$5:$M$25,MATCH(B27,Rates!$A$5:$A$25,0)),INDEX(Rates!$G$5:$G$25,MATCH(B27,Rates!$A$5:$A$25,0))))</f>
        <v/>
      </c>
      <c r="AA27" s="0" t="str">
        <f aca="false">IF(B27="","",INDEX(Rates!$N$5:$N$25,MATCH(B27,Rates!$A$5:$A$25,0)))</f>
        <v/>
      </c>
    </row>
    <row r="28" customFormat="false" ht="15" hidden="false" customHeight="false" outlineLevel="0" collapsed="false">
      <c r="A28" s="8"/>
      <c r="B28" s="8"/>
      <c r="C28" s="15"/>
      <c r="D28" s="15"/>
      <c r="E28" s="15"/>
      <c r="F28" s="15"/>
      <c r="G28" s="15"/>
      <c r="H28" s="16"/>
      <c r="I28" s="8"/>
      <c r="J28" s="17" t="n">
        <f aca="false">IF(ISNUMBER(C28),(C28+N(D28))*(1+Settings!$B$5),0)</f>
        <v>0</v>
      </c>
      <c r="K28" s="17" t="n">
        <f aca="false">IF(OR(B28="",J28=0),0,IF(U28="flat",V28*J28,IF(U28="cliff",IF(J28&lt;=W28,V28*J28,IF(J28&lt;=Y28,X28*J28,Z28*J28)),V28*MIN(J28,W28)+X28*MAX(0,MIN(J28,Y28)-W28)+Z28*MAX(0,J28-Y28))))</f>
        <v>0</v>
      </c>
      <c r="L28" s="17" t="n">
        <f aca="false">IF(J28=0,0,IF(AND(ISNUMBER(AA28),J28&gt;=AA28),0,IF(J28&lt;=10,0.3,0.4)))</f>
        <v>0</v>
      </c>
      <c r="M28" s="17" t="n">
        <f aca="false">N(H28)*J28+IF(I28="Y",0.0165*J28,0)+IF(Settings!$B$6="Yes",Settings!$B$7,0)</f>
        <v>0</v>
      </c>
      <c r="N28" s="17" t="n">
        <f aca="false">K28+L28+M28</f>
        <v>0</v>
      </c>
      <c r="O28" s="17" t="n">
        <f aca="false">IF(ISNUMBER(C28),C28+N(D28)-N28,0)</f>
        <v>0</v>
      </c>
      <c r="P28" s="17" t="n">
        <f aca="false">IF(ISNUMBER(C28),O28-N(E28)-N(F28)-N(G28),0)</f>
        <v>0</v>
      </c>
      <c r="Q28" s="18" t="str">
        <f aca="false">IF(AND(ISNUMBER(C28),C28+N(D28)&gt;0),P28/(C28+N(D28)),"")</f>
        <v/>
      </c>
      <c r="R28" s="18" t="str">
        <f aca="false">IF(AND(ISNUMBER(C28),C28&gt;0),N28/C28,"")</f>
        <v/>
      </c>
      <c r="S28" s="19" t="str">
        <f aca="false">IF(OR(U28&lt;&gt;"cliff",J28=0),"",IF(AND(J28&gt;W28*0.85,J28&lt;=W28),"Just under a cliff",IF(AND(U28="cliff",J28&gt;W28,J28&lt;=W28*1.15),"Just over a cliff","")))</f>
        <v/>
      </c>
      <c r="U28" s="0" t="str">
        <f aca="false">IF(B28="","",IF(Settings!$B$4="Basic Store or higher",INDEX(Rates!$H$5:$H$25,MATCH(B28,Rates!$A$5:$A$25,0)),INDEX(Rates!$B$5:$B$25,MATCH(B28,Rates!$A$5:$A$25,0))))</f>
        <v/>
      </c>
      <c r="V28" s="0" t="str">
        <f aca="false">IF(B28="","",IF(Settings!$B$4="Basic Store or higher",INDEX(Rates!$I$5:$I$25,MATCH(B28,Rates!$A$5:$A$25,0)),INDEX(Rates!$C$5:$C$25,MATCH(B28,Rates!$A$5:$A$25,0))))</f>
        <v/>
      </c>
      <c r="W28" s="0" t="str">
        <f aca="false">IF(B28="","",IF(Settings!$B$4="Basic Store or higher",INDEX(Rates!$J$5:$J$25,MATCH(B28,Rates!$A$5:$A$25,0)),INDEX(Rates!$D$5:$D$25,MATCH(B28,Rates!$A$5:$A$25,0))))</f>
        <v/>
      </c>
      <c r="X28" s="0" t="str">
        <f aca="false">IF(B28="","",IF(Settings!$B$4="Basic Store or higher",INDEX(Rates!$K$5:$K$25,MATCH(B28,Rates!$A$5:$A$25,0)),INDEX(Rates!$E$5:$E$25,MATCH(B28,Rates!$A$5:$A$25,0))))</f>
        <v/>
      </c>
      <c r="Y28" s="0" t="str">
        <f aca="false">IF(B28="","",IF(Settings!$B$4="Basic Store or higher",INDEX(Rates!$L$5:$L$25,MATCH(B28,Rates!$A$5:$A$25,0)),INDEX(Rates!$F$5:$F$25,MATCH(B28,Rates!$A$5:$A$25,0))))</f>
        <v/>
      </c>
      <c r="Z28" s="0" t="str">
        <f aca="false">IF(B28="","",IF(Settings!$B$4="Basic Store or higher",INDEX(Rates!$M$5:$M$25,MATCH(B28,Rates!$A$5:$A$25,0)),INDEX(Rates!$G$5:$G$25,MATCH(B28,Rates!$A$5:$A$25,0))))</f>
        <v/>
      </c>
      <c r="AA28" s="0" t="str">
        <f aca="false">IF(B28="","",INDEX(Rates!$N$5:$N$25,MATCH(B28,Rates!$A$5:$A$25,0)))</f>
        <v/>
      </c>
    </row>
    <row r="29" customFormat="false" ht="15" hidden="false" customHeight="false" outlineLevel="0" collapsed="false">
      <c r="A29" s="8"/>
      <c r="B29" s="8"/>
      <c r="C29" s="15"/>
      <c r="D29" s="15"/>
      <c r="E29" s="15"/>
      <c r="F29" s="15"/>
      <c r="G29" s="15"/>
      <c r="H29" s="16"/>
      <c r="I29" s="8"/>
      <c r="J29" s="17" t="n">
        <f aca="false">IF(ISNUMBER(C29),(C29+N(D29))*(1+Settings!$B$5),0)</f>
        <v>0</v>
      </c>
      <c r="K29" s="17" t="n">
        <f aca="false">IF(OR(B29="",J29=0),0,IF(U29="flat",V29*J29,IF(U29="cliff",IF(J29&lt;=W29,V29*J29,IF(J29&lt;=Y29,X29*J29,Z29*J29)),V29*MIN(J29,W29)+X29*MAX(0,MIN(J29,Y29)-W29)+Z29*MAX(0,J29-Y29))))</f>
        <v>0</v>
      </c>
      <c r="L29" s="17" t="n">
        <f aca="false">IF(J29=0,0,IF(AND(ISNUMBER(AA29),J29&gt;=AA29),0,IF(J29&lt;=10,0.3,0.4)))</f>
        <v>0</v>
      </c>
      <c r="M29" s="17" t="n">
        <f aca="false">N(H29)*J29+IF(I29="Y",0.0165*J29,0)+IF(Settings!$B$6="Yes",Settings!$B$7,0)</f>
        <v>0</v>
      </c>
      <c r="N29" s="17" t="n">
        <f aca="false">K29+L29+M29</f>
        <v>0</v>
      </c>
      <c r="O29" s="17" t="n">
        <f aca="false">IF(ISNUMBER(C29),C29+N(D29)-N29,0)</f>
        <v>0</v>
      </c>
      <c r="P29" s="17" t="n">
        <f aca="false">IF(ISNUMBER(C29),O29-N(E29)-N(F29)-N(G29),0)</f>
        <v>0</v>
      </c>
      <c r="Q29" s="18" t="str">
        <f aca="false">IF(AND(ISNUMBER(C29),C29+N(D29)&gt;0),P29/(C29+N(D29)),"")</f>
        <v/>
      </c>
      <c r="R29" s="18" t="str">
        <f aca="false">IF(AND(ISNUMBER(C29),C29&gt;0),N29/C29,"")</f>
        <v/>
      </c>
      <c r="S29" s="19" t="str">
        <f aca="false">IF(OR(U29&lt;&gt;"cliff",J29=0),"",IF(AND(J29&gt;W29*0.85,J29&lt;=W29),"Just under a cliff",IF(AND(U29="cliff",J29&gt;W29,J29&lt;=W29*1.15),"Just over a cliff","")))</f>
        <v/>
      </c>
      <c r="U29" s="0" t="str">
        <f aca="false">IF(B29="","",IF(Settings!$B$4="Basic Store or higher",INDEX(Rates!$H$5:$H$25,MATCH(B29,Rates!$A$5:$A$25,0)),INDEX(Rates!$B$5:$B$25,MATCH(B29,Rates!$A$5:$A$25,0))))</f>
        <v/>
      </c>
      <c r="V29" s="0" t="str">
        <f aca="false">IF(B29="","",IF(Settings!$B$4="Basic Store or higher",INDEX(Rates!$I$5:$I$25,MATCH(B29,Rates!$A$5:$A$25,0)),INDEX(Rates!$C$5:$C$25,MATCH(B29,Rates!$A$5:$A$25,0))))</f>
        <v/>
      </c>
      <c r="W29" s="0" t="str">
        <f aca="false">IF(B29="","",IF(Settings!$B$4="Basic Store or higher",INDEX(Rates!$J$5:$J$25,MATCH(B29,Rates!$A$5:$A$25,0)),INDEX(Rates!$D$5:$D$25,MATCH(B29,Rates!$A$5:$A$25,0))))</f>
        <v/>
      </c>
      <c r="X29" s="0" t="str">
        <f aca="false">IF(B29="","",IF(Settings!$B$4="Basic Store or higher",INDEX(Rates!$K$5:$K$25,MATCH(B29,Rates!$A$5:$A$25,0)),INDEX(Rates!$E$5:$E$25,MATCH(B29,Rates!$A$5:$A$25,0))))</f>
        <v/>
      </c>
      <c r="Y29" s="0" t="str">
        <f aca="false">IF(B29="","",IF(Settings!$B$4="Basic Store or higher",INDEX(Rates!$L$5:$L$25,MATCH(B29,Rates!$A$5:$A$25,0)),INDEX(Rates!$F$5:$F$25,MATCH(B29,Rates!$A$5:$A$25,0))))</f>
        <v/>
      </c>
      <c r="Z29" s="0" t="str">
        <f aca="false">IF(B29="","",IF(Settings!$B$4="Basic Store or higher",INDEX(Rates!$M$5:$M$25,MATCH(B29,Rates!$A$5:$A$25,0)),INDEX(Rates!$G$5:$G$25,MATCH(B29,Rates!$A$5:$A$25,0))))</f>
        <v/>
      </c>
      <c r="AA29" s="0" t="str">
        <f aca="false">IF(B29="","",INDEX(Rates!$N$5:$N$25,MATCH(B29,Rates!$A$5:$A$25,0)))</f>
        <v/>
      </c>
    </row>
    <row r="30" customFormat="false" ht="15" hidden="false" customHeight="false" outlineLevel="0" collapsed="false">
      <c r="A30" s="8"/>
      <c r="B30" s="8"/>
      <c r="C30" s="15"/>
      <c r="D30" s="15"/>
      <c r="E30" s="15"/>
      <c r="F30" s="15"/>
      <c r="G30" s="15"/>
      <c r="H30" s="16"/>
      <c r="I30" s="8"/>
      <c r="J30" s="17" t="n">
        <f aca="false">IF(ISNUMBER(C30),(C30+N(D30))*(1+Settings!$B$5),0)</f>
        <v>0</v>
      </c>
      <c r="K30" s="17" t="n">
        <f aca="false">IF(OR(B30="",J30=0),0,IF(U30="flat",V30*J30,IF(U30="cliff",IF(J30&lt;=W30,V30*J30,IF(J30&lt;=Y30,X30*J30,Z30*J30)),V30*MIN(J30,W30)+X30*MAX(0,MIN(J30,Y30)-W30)+Z30*MAX(0,J30-Y30))))</f>
        <v>0</v>
      </c>
      <c r="L30" s="17" t="n">
        <f aca="false">IF(J30=0,0,IF(AND(ISNUMBER(AA30),J30&gt;=AA30),0,IF(J30&lt;=10,0.3,0.4)))</f>
        <v>0</v>
      </c>
      <c r="M30" s="17" t="n">
        <f aca="false">N(H30)*J30+IF(I30="Y",0.0165*J30,0)+IF(Settings!$B$6="Yes",Settings!$B$7,0)</f>
        <v>0</v>
      </c>
      <c r="N30" s="17" t="n">
        <f aca="false">K30+L30+M30</f>
        <v>0</v>
      </c>
      <c r="O30" s="17" t="n">
        <f aca="false">IF(ISNUMBER(C30),C30+N(D30)-N30,0)</f>
        <v>0</v>
      </c>
      <c r="P30" s="17" t="n">
        <f aca="false">IF(ISNUMBER(C30),O30-N(E30)-N(F30)-N(G30),0)</f>
        <v>0</v>
      </c>
      <c r="Q30" s="18" t="str">
        <f aca="false">IF(AND(ISNUMBER(C30),C30+N(D30)&gt;0),P30/(C30+N(D30)),"")</f>
        <v/>
      </c>
      <c r="R30" s="18" t="str">
        <f aca="false">IF(AND(ISNUMBER(C30),C30&gt;0),N30/C30,"")</f>
        <v/>
      </c>
      <c r="S30" s="19" t="str">
        <f aca="false">IF(OR(U30&lt;&gt;"cliff",J30=0),"",IF(AND(J30&gt;W30*0.85,J30&lt;=W30),"Just under a cliff",IF(AND(U30="cliff",J30&gt;W30,J30&lt;=W30*1.15),"Just over a cliff","")))</f>
        <v/>
      </c>
      <c r="U30" s="0" t="str">
        <f aca="false">IF(B30="","",IF(Settings!$B$4="Basic Store or higher",INDEX(Rates!$H$5:$H$25,MATCH(B30,Rates!$A$5:$A$25,0)),INDEX(Rates!$B$5:$B$25,MATCH(B30,Rates!$A$5:$A$25,0))))</f>
        <v/>
      </c>
      <c r="V30" s="0" t="str">
        <f aca="false">IF(B30="","",IF(Settings!$B$4="Basic Store or higher",INDEX(Rates!$I$5:$I$25,MATCH(B30,Rates!$A$5:$A$25,0)),INDEX(Rates!$C$5:$C$25,MATCH(B30,Rates!$A$5:$A$25,0))))</f>
        <v/>
      </c>
      <c r="W30" s="0" t="str">
        <f aca="false">IF(B30="","",IF(Settings!$B$4="Basic Store or higher",INDEX(Rates!$J$5:$J$25,MATCH(B30,Rates!$A$5:$A$25,0)),INDEX(Rates!$D$5:$D$25,MATCH(B30,Rates!$A$5:$A$25,0))))</f>
        <v/>
      </c>
      <c r="X30" s="0" t="str">
        <f aca="false">IF(B30="","",IF(Settings!$B$4="Basic Store or higher",INDEX(Rates!$K$5:$K$25,MATCH(B30,Rates!$A$5:$A$25,0)),INDEX(Rates!$E$5:$E$25,MATCH(B30,Rates!$A$5:$A$25,0))))</f>
        <v/>
      </c>
      <c r="Y30" s="0" t="str">
        <f aca="false">IF(B30="","",IF(Settings!$B$4="Basic Store or higher",INDEX(Rates!$L$5:$L$25,MATCH(B30,Rates!$A$5:$A$25,0)),INDEX(Rates!$F$5:$F$25,MATCH(B30,Rates!$A$5:$A$25,0))))</f>
        <v/>
      </c>
      <c r="Z30" s="0" t="str">
        <f aca="false">IF(B30="","",IF(Settings!$B$4="Basic Store or higher",INDEX(Rates!$M$5:$M$25,MATCH(B30,Rates!$A$5:$A$25,0)),INDEX(Rates!$G$5:$G$25,MATCH(B30,Rates!$A$5:$A$25,0))))</f>
        <v/>
      </c>
      <c r="AA30" s="0" t="str">
        <f aca="false">IF(B30="","",INDEX(Rates!$N$5:$N$25,MATCH(B30,Rates!$A$5:$A$25,0)))</f>
        <v/>
      </c>
    </row>
    <row r="31" customFormat="false" ht="15" hidden="false" customHeight="false" outlineLevel="0" collapsed="false">
      <c r="A31" s="8"/>
      <c r="B31" s="8"/>
      <c r="C31" s="15"/>
      <c r="D31" s="15"/>
      <c r="E31" s="15"/>
      <c r="F31" s="15"/>
      <c r="G31" s="15"/>
      <c r="H31" s="16"/>
      <c r="I31" s="8"/>
      <c r="J31" s="17" t="n">
        <f aca="false">IF(ISNUMBER(C31),(C31+N(D31))*(1+Settings!$B$5),0)</f>
        <v>0</v>
      </c>
      <c r="K31" s="17" t="n">
        <f aca="false">IF(OR(B31="",J31=0),0,IF(U31="flat",V31*J31,IF(U31="cliff",IF(J31&lt;=W31,V31*J31,IF(J31&lt;=Y31,X31*J31,Z31*J31)),V31*MIN(J31,W31)+X31*MAX(0,MIN(J31,Y31)-W31)+Z31*MAX(0,J31-Y31))))</f>
        <v>0</v>
      </c>
      <c r="L31" s="17" t="n">
        <f aca="false">IF(J31=0,0,IF(AND(ISNUMBER(AA31),J31&gt;=AA31),0,IF(J31&lt;=10,0.3,0.4)))</f>
        <v>0</v>
      </c>
      <c r="M31" s="17" t="n">
        <f aca="false">N(H31)*J31+IF(I31="Y",0.0165*J31,0)+IF(Settings!$B$6="Yes",Settings!$B$7,0)</f>
        <v>0</v>
      </c>
      <c r="N31" s="17" t="n">
        <f aca="false">K31+L31+M31</f>
        <v>0</v>
      </c>
      <c r="O31" s="17" t="n">
        <f aca="false">IF(ISNUMBER(C31),C31+N(D31)-N31,0)</f>
        <v>0</v>
      </c>
      <c r="P31" s="17" t="n">
        <f aca="false">IF(ISNUMBER(C31),O31-N(E31)-N(F31)-N(G31),0)</f>
        <v>0</v>
      </c>
      <c r="Q31" s="18" t="str">
        <f aca="false">IF(AND(ISNUMBER(C31),C31+N(D31)&gt;0),P31/(C31+N(D31)),"")</f>
        <v/>
      </c>
      <c r="R31" s="18" t="str">
        <f aca="false">IF(AND(ISNUMBER(C31),C31&gt;0),N31/C31,"")</f>
        <v/>
      </c>
      <c r="S31" s="19" t="str">
        <f aca="false">IF(OR(U31&lt;&gt;"cliff",J31=0),"",IF(AND(J31&gt;W31*0.85,J31&lt;=W31),"Just under a cliff",IF(AND(U31="cliff",J31&gt;W31,J31&lt;=W31*1.15),"Just over a cliff","")))</f>
        <v/>
      </c>
      <c r="U31" s="0" t="str">
        <f aca="false">IF(B31="","",IF(Settings!$B$4="Basic Store or higher",INDEX(Rates!$H$5:$H$25,MATCH(B31,Rates!$A$5:$A$25,0)),INDEX(Rates!$B$5:$B$25,MATCH(B31,Rates!$A$5:$A$25,0))))</f>
        <v/>
      </c>
      <c r="V31" s="0" t="str">
        <f aca="false">IF(B31="","",IF(Settings!$B$4="Basic Store or higher",INDEX(Rates!$I$5:$I$25,MATCH(B31,Rates!$A$5:$A$25,0)),INDEX(Rates!$C$5:$C$25,MATCH(B31,Rates!$A$5:$A$25,0))))</f>
        <v/>
      </c>
      <c r="W31" s="0" t="str">
        <f aca="false">IF(B31="","",IF(Settings!$B$4="Basic Store or higher",INDEX(Rates!$J$5:$J$25,MATCH(B31,Rates!$A$5:$A$25,0)),INDEX(Rates!$D$5:$D$25,MATCH(B31,Rates!$A$5:$A$25,0))))</f>
        <v/>
      </c>
      <c r="X31" s="0" t="str">
        <f aca="false">IF(B31="","",IF(Settings!$B$4="Basic Store or higher",INDEX(Rates!$K$5:$K$25,MATCH(B31,Rates!$A$5:$A$25,0)),INDEX(Rates!$E$5:$E$25,MATCH(B31,Rates!$A$5:$A$25,0))))</f>
        <v/>
      </c>
      <c r="Y31" s="0" t="str">
        <f aca="false">IF(B31="","",IF(Settings!$B$4="Basic Store or higher",INDEX(Rates!$L$5:$L$25,MATCH(B31,Rates!$A$5:$A$25,0)),INDEX(Rates!$F$5:$F$25,MATCH(B31,Rates!$A$5:$A$25,0))))</f>
        <v/>
      </c>
      <c r="Z31" s="0" t="str">
        <f aca="false">IF(B31="","",IF(Settings!$B$4="Basic Store or higher",INDEX(Rates!$M$5:$M$25,MATCH(B31,Rates!$A$5:$A$25,0)),INDEX(Rates!$G$5:$G$25,MATCH(B31,Rates!$A$5:$A$25,0))))</f>
        <v/>
      </c>
      <c r="AA31" s="0" t="str">
        <f aca="false">IF(B31="","",INDEX(Rates!$N$5:$N$25,MATCH(B31,Rates!$A$5:$A$25,0)))</f>
        <v/>
      </c>
    </row>
    <row r="32" customFormat="false" ht="15" hidden="false" customHeight="false" outlineLevel="0" collapsed="false">
      <c r="A32" s="8"/>
      <c r="B32" s="8"/>
      <c r="C32" s="15"/>
      <c r="D32" s="15"/>
      <c r="E32" s="15"/>
      <c r="F32" s="15"/>
      <c r="G32" s="15"/>
      <c r="H32" s="16"/>
      <c r="I32" s="8"/>
      <c r="J32" s="17" t="n">
        <f aca="false">IF(ISNUMBER(C32),(C32+N(D32))*(1+Settings!$B$5),0)</f>
        <v>0</v>
      </c>
      <c r="K32" s="17" t="n">
        <f aca="false">IF(OR(B32="",J32=0),0,IF(U32="flat",V32*J32,IF(U32="cliff",IF(J32&lt;=W32,V32*J32,IF(J32&lt;=Y32,X32*J32,Z32*J32)),V32*MIN(J32,W32)+X32*MAX(0,MIN(J32,Y32)-W32)+Z32*MAX(0,J32-Y32))))</f>
        <v>0</v>
      </c>
      <c r="L32" s="17" t="n">
        <f aca="false">IF(J32=0,0,IF(AND(ISNUMBER(AA32),J32&gt;=AA32),0,IF(J32&lt;=10,0.3,0.4)))</f>
        <v>0</v>
      </c>
      <c r="M32" s="17" t="n">
        <f aca="false">N(H32)*J32+IF(I32="Y",0.0165*J32,0)+IF(Settings!$B$6="Yes",Settings!$B$7,0)</f>
        <v>0</v>
      </c>
      <c r="N32" s="17" t="n">
        <f aca="false">K32+L32+M32</f>
        <v>0</v>
      </c>
      <c r="O32" s="17" t="n">
        <f aca="false">IF(ISNUMBER(C32),C32+N(D32)-N32,0)</f>
        <v>0</v>
      </c>
      <c r="P32" s="17" t="n">
        <f aca="false">IF(ISNUMBER(C32),O32-N(E32)-N(F32)-N(G32),0)</f>
        <v>0</v>
      </c>
      <c r="Q32" s="18" t="str">
        <f aca="false">IF(AND(ISNUMBER(C32),C32+N(D32)&gt;0),P32/(C32+N(D32)),"")</f>
        <v/>
      </c>
      <c r="R32" s="18" t="str">
        <f aca="false">IF(AND(ISNUMBER(C32),C32&gt;0),N32/C32,"")</f>
        <v/>
      </c>
      <c r="S32" s="19" t="str">
        <f aca="false">IF(OR(U32&lt;&gt;"cliff",J32=0),"",IF(AND(J32&gt;W32*0.85,J32&lt;=W32),"Just under a cliff",IF(AND(U32="cliff",J32&gt;W32,J32&lt;=W32*1.15),"Just over a cliff","")))</f>
        <v/>
      </c>
      <c r="U32" s="0" t="str">
        <f aca="false">IF(B32="","",IF(Settings!$B$4="Basic Store or higher",INDEX(Rates!$H$5:$H$25,MATCH(B32,Rates!$A$5:$A$25,0)),INDEX(Rates!$B$5:$B$25,MATCH(B32,Rates!$A$5:$A$25,0))))</f>
        <v/>
      </c>
      <c r="V32" s="0" t="str">
        <f aca="false">IF(B32="","",IF(Settings!$B$4="Basic Store or higher",INDEX(Rates!$I$5:$I$25,MATCH(B32,Rates!$A$5:$A$25,0)),INDEX(Rates!$C$5:$C$25,MATCH(B32,Rates!$A$5:$A$25,0))))</f>
        <v/>
      </c>
      <c r="W32" s="0" t="str">
        <f aca="false">IF(B32="","",IF(Settings!$B$4="Basic Store or higher",INDEX(Rates!$J$5:$J$25,MATCH(B32,Rates!$A$5:$A$25,0)),INDEX(Rates!$D$5:$D$25,MATCH(B32,Rates!$A$5:$A$25,0))))</f>
        <v/>
      </c>
      <c r="X32" s="0" t="str">
        <f aca="false">IF(B32="","",IF(Settings!$B$4="Basic Store or higher",INDEX(Rates!$K$5:$K$25,MATCH(B32,Rates!$A$5:$A$25,0)),INDEX(Rates!$E$5:$E$25,MATCH(B32,Rates!$A$5:$A$25,0))))</f>
        <v/>
      </c>
      <c r="Y32" s="0" t="str">
        <f aca="false">IF(B32="","",IF(Settings!$B$4="Basic Store or higher",INDEX(Rates!$L$5:$L$25,MATCH(B32,Rates!$A$5:$A$25,0)),INDEX(Rates!$F$5:$F$25,MATCH(B32,Rates!$A$5:$A$25,0))))</f>
        <v/>
      </c>
      <c r="Z32" s="0" t="str">
        <f aca="false">IF(B32="","",IF(Settings!$B$4="Basic Store or higher",INDEX(Rates!$M$5:$M$25,MATCH(B32,Rates!$A$5:$A$25,0)),INDEX(Rates!$G$5:$G$25,MATCH(B32,Rates!$A$5:$A$25,0))))</f>
        <v/>
      </c>
      <c r="AA32" s="0" t="str">
        <f aca="false">IF(B32="","",INDEX(Rates!$N$5:$N$25,MATCH(B32,Rates!$A$5:$A$25,0)))</f>
        <v/>
      </c>
    </row>
    <row r="33" customFormat="false" ht="15" hidden="false" customHeight="false" outlineLevel="0" collapsed="false">
      <c r="A33" s="8"/>
      <c r="B33" s="8"/>
      <c r="C33" s="15"/>
      <c r="D33" s="15"/>
      <c r="E33" s="15"/>
      <c r="F33" s="15"/>
      <c r="G33" s="15"/>
      <c r="H33" s="16"/>
      <c r="I33" s="8"/>
      <c r="J33" s="17" t="n">
        <f aca="false">IF(ISNUMBER(C33),(C33+N(D33))*(1+Settings!$B$5),0)</f>
        <v>0</v>
      </c>
      <c r="K33" s="17" t="n">
        <f aca="false">IF(OR(B33="",J33=0),0,IF(U33="flat",V33*J33,IF(U33="cliff",IF(J33&lt;=W33,V33*J33,IF(J33&lt;=Y33,X33*J33,Z33*J33)),V33*MIN(J33,W33)+X33*MAX(0,MIN(J33,Y33)-W33)+Z33*MAX(0,J33-Y33))))</f>
        <v>0</v>
      </c>
      <c r="L33" s="17" t="n">
        <f aca="false">IF(J33=0,0,IF(AND(ISNUMBER(AA33),J33&gt;=AA33),0,IF(J33&lt;=10,0.3,0.4)))</f>
        <v>0</v>
      </c>
      <c r="M33" s="17" t="n">
        <f aca="false">N(H33)*J33+IF(I33="Y",0.0165*J33,0)+IF(Settings!$B$6="Yes",Settings!$B$7,0)</f>
        <v>0</v>
      </c>
      <c r="N33" s="17" t="n">
        <f aca="false">K33+L33+M33</f>
        <v>0</v>
      </c>
      <c r="O33" s="17" t="n">
        <f aca="false">IF(ISNUMBER(C33),C33+N(D33)-N33,0)</f>
        <v>0</v>
      </c>
      <c r="P33" s="17" t="n">
        <f aca="false">IF(ISNUMBER(C33),O33-N(E33)-N(F33)-N(G33),0)</f>
        <v>0</v>
      </c>
      <c r="Q33" s="18" t="str">
        <f aca="false">IF(AND(ISNUMBER(C33),C33+N(D33)&gt;0),P33/(C33+N(D33)),"")</f>
        <v/>
      </c>
      <c r="R33" s="18" t="str">
        <f aca="false">IF(AND(ISNUMBER(C33),C33&gt;0),N33/C33,"")</f>
        <v/>
      </c>
      <c r="S33" s="19" t="str">
        <f aca="false">IF(OR(U33&lt;&gt;"cliff",J33=0),"",IF(AND(J33&gt;W33*0.85,J33&lt;=W33),"Just under a cliff",IF(AND(U33="cliff",J33&gt;W33,J33&lt;=W33*1.15),"Just over a cliff","")))</f>
        <v/>
      </c>
      <c r="U33" s="0" t="str">
        <f aca="false">IF(B33="","",IF(Settings!$B$4="Basic Store or higher",INDEX(Rates!$H$5:$H$25,MATCH(B33,Rates!$A$5:$A$25,0)),INDEX(Rates!$B$5:$B$25,MATCH(B33,Rates!$A$5:$A$25,0))))</f>
        <v/>
      </c>
      <c r="V33" s="0" t="str">
        <f aca="false">IF(B33="","",IF(Settings!$B$4="Basic Store or higher",INDEX(Rates!$I$5:$I$25,MATCH(B33,Rates!$A$5:$A$25,0)),INDEX(Rates!$C$5:$C$25,MATCH(B33,Rates!$A$5:$A$25,0))))</f>
        <v/>
      </c>
      <c r="W33" s="0" t="str">
        <f aca="false">IF(B33="","",IF(Settings!$B$4="Basic Store or higher",INDEX(Rates!$J$5:$J$25,MATCH(B33,Rates!$A$5:$A$25,0)),INDEX(Rates!$D$5:$D$25,MATCH(B33,Rates!$A$5:$A$25,0))))</f>
        <v/>
      </c>
      <c r="X33" s="0" t="str">
        <f aca="false">IF(B33="","",IF(Settings!$B$4="Basic Store or higher",INDEX(Rates!$K$5:$K$25,MATCH(B33,Rates!$A$5:$A$25,0)),INDEX(Rates!$E$5:$E$25,MATCH(B33,Rates!$A$5:$A$25,0))))</f>
        <v/>
      </c>
      <c r="Y33" s="0" t="str">
        <f aca="false">IF(B33="","",IF(Settings!$B$4="Basic Store or higher",INDEX(Rates!$L$5:$L$25,MATCH(B33,Rates!$A$5:$A$25,0)),INDEX(Rates!$F$5:$F$25,MATCH(B33,Rates!$A$5:$A$25,0))))</f>
        <v/>
      </c>
      <c r="Z33" s="0" t="str">
        <f aca="false">IF(B33="","",IF(Settings!$B$4="Basic Store or higher",INDEX(Rates!$M$5:$M$25,MATCH(B33,Rates!$A$5:$A$25,0)),INDEX(Rates!$G$5:$G$25,MATCH(B33,Rates!$A$5:$A$25,0))))</f>
        <v/>
      </c>
      <c r="AA33" s="0" t="str">
        <f aca="false">IF(B33="","",INDEX(Rates!$N$5:$N$25,MATCH(B33,Rates!$A$5:$A$25,0)))</f>
        <v/>
      </c>
    </row>
    <row r="34" customFormat="false" ht="15" hidden="false" customHeight="false" outlineLevel="0" collapsed="false">
      <c r="A34" s="8"/>
      <c r="B34" s="8"/>
      <c r="C34" s="15"/>
      <c r="D34" s="15"/>
      <c r="E34" s="15"/>
      <c r="F34" s="15"/>
      <c r="G34" s="15"/>
      <c r="H34" s="16"/>
      <c r="I34" s="8"/>
      <c r="J34" s="17" t="n">
        <f aca="false">IF(ISNUMBER(C34),(C34+N(D34))*(1+Settings!$B$5),0)</f>
        <v>0</v>
      </c>
      <c r="K34" s="17" t="n">
        <f aca="false">IF(OR(B34="",J34=0),0,IF(U34="flat",V34*J34,IF(U34="cliff",IF(J34&lt;=W34,V34*J34,IF(J34&lt;=Y34,X34*J34,Z34*J34)),V34*MIN(J34,W34)+X34*MAX(0,MIN(J34,Y34)-W34)+Z34*MAX(0,J34-Y34))))</f>
        <v>0</v>
      </c>
      <c r="L34" s="17" t="n">
        <f aca="false">IF(J34=0,0,IF(AND(ISNUMBER(AA34),J34&gt;=AA34),0,IF(J34&lt;=10,0.3,0.4)))</f>
        <v>0</v>
      </c>
      <c r="M34" s="17" t="n">
        <f aca="false">N(H34)*J34+IF(I34="Y",0.0165*J34,0)+IF(Settings!$B$6="Yes",Settings!$B$7,0)</f>
        <v>0</v>
      </c>
      <c r="N34" s="17" t="n">
        <f aca="false">K34+L34+M34</f>
        <v>0</v>
      </c>
      <c r="O34" s="17" t="n">
        <f aca="false">IF(ISNUMBER(C34),C34+N(D34)-N34,0)</f>
        <v>0</v>
      </c>
      <c r="P34" s="17" t="n">
        <f aca="false">IF(ISNUMBER(C34),O34-N(E34)-N(F34)-N(G34),0)</f>
        <v>0</v>
      </c>
      <c r="Q34" s="18" t="str">
        <f aca="false">IF(AND(ISNUMBER(C34),C34+N(D34)&gt;0),P34/(C34+N(D34)),"")</f>
        <v/>
      </c>
      <c r="R34" s="18" t="str">
        <f aca="false">IF(AND(ISNUMBER(C34),C34&gt;0),N34/C34,"")</f>
        <v/>
      </c>
      <c r="S34" s="19" t="str">
        <f aca="false">IF(OR(U34&lt;&gt;"cliff",J34=0),"",IF(AND(J34&gt;W34*0.85,J34&lt;=W34),"Just under a cliff",IF(AND(U34="cliff",J34&gt;W34,J34&lt;=W34*1.15),"Just over a cliff","")))</f>
        <v/>
      </c>
      <c r="U34" s="0" t="str">
        <f aca="false">IF(B34="","",IF(Settings!$B$4="Basic Store or higher",INDEX(Rates!$H$5:$H$25,MATCH(B34,Rates!$A$5:$A$25,0)),INDEX(Rates!$B$5:$B$25,MATCH(B34,Rates!$A$5:$A$25,0))))</f>
        <v/>
      </c>
      <c r="V34" s="0" t="str">
        <f aca="false">IF(B34="","",IF(Settings!$B$4="Basic Store or higher",INDEX(Rates!$I$5:$I$25,MATCH(B34,Rates!$A$5:$A$25,0)),INDEX(Rates!$C$5:$C$25,MATCH(B34,Rates!$A$5:$A$25,0))))</f>
        <v/>
      </c>
      <c r="W34" s="0" t="str">
        <f aca="false">IF(B34="","",IF(Settings!$B$4="Basic Store or higher",INDEX(Rates!$J$5:$J$25,MATCH(B34,Rates!$A$5:$A$25,0)),INDEX(Rates!$D$5:$D$25,MATCH(B34,Rates!$A$5:$A$25,0))))</f>
        <v/>
      </c>
      <c r="X34" s="0" t="str">
        <f aca="false">IF(B34="","",IF(Settings!$B$4="Basic Store or higher",INDEX(Rates!$K$5:$K$25,MATCH(B34,Rates!$A$5:$A$25,0)),INDEX(Rates!$E$5:$E$25,MATCH(B34,Rates!$A$5:$A$25,0))))</f>
        <v/>
      </c>
      <c r="Y34" s="0" t="str">
        <f aca="false">IF(B34="","",IF(Settings!$B$4="Basic Store or higher",INDEX(Rates!$L$5:$L$25,MATCH(B34,Rates!$A$5:$A$25,0)),INDEX(Rates!$F$5:$F$25,MATCH(B34,Rates!$A$5:$A$25,0))))</f>
        <v/>
      </c>
      <c r="Z34" s="0" t="str">
        <f aca="false">IF(B34="","",IF(Settings!$B$4="Basic Store or higher",INDEX(Rates!$M$5:$M$25,MATCH(B34,Rates!$A$5:$A$25,0)),INDEX(Rates!$G$5:$G$25,MATCH(B34,Rates!$A$5:$A$25,0))))</f>
        <v/>
      </c>
      <c r="AA34" s="0" t="str">
        <f aca="false">IF(B34="","",INDEX(Rates!$N$5:$N$25,MATCH(B34,Rates!$A$5:$A$25,0)))</f>
        <v/>
      </c>
    </row>
    <row r="35" customFormat="false" ht="15" hidden="false" customHeight="false" outlineLevel="0" collapsed="false">
      <c r="A35" s="8"/>
      <c r="B35" s="8"/>
      <c r="C35" s="15"/>
      <c r="D35" s="15"/>
      <c r="E35" s="15"/>
      <c r="F35" s="15"/>
      <c r="G35" s="15"/>
      <c r="H35" s="16"/>
      <c r="I35" s="8"/>
      <c r="J35" s="17" t="n">
        <f aca="false">IF(ISNUMBER(C35),(C35+N(D35))*(1+Settings!$B$5),0)</f>
        <v>0</v>
      </c>
      <c r="K35" s="17" t="n">
        <f aca="false">IF(OR(B35="",J35=0),0,IF(U35="flat",V35*J35,IF(U35="cliff",IF(J35&lt;=W35,V35*J35,IF(J35&lt;=Y35,X35*J35,Z35*J35)),V35*MIN(J35,W35)+X35*MAX(0,MIN(J35,Y35)-W35)+Z35*MAX(0,J35-Y35))))</f>
        <v>0</v>
      </c>
      <c r="L35" s="17" t="n">
        <f aca="false">IF(J35=0,0,IF(AND(ISNUMBER(AA35),J35&gt;=AA35),0,IF(J35&lt;=10,0.3,0.4)))</f>
        <v>0</v>
      </c>
      <c r="M35" s="17" t="n">
        <f aca="false">N(H35)*J35+IF(I35="Y",0.0165*J35,0)+IF(Settings!$B$6="Yes",Settings!$B$7,0)</f>
        <v>0</v>
      </c>
      <c r="N35" s="17" t="n">
        <f aca="false">K35+L35+M35</f>
        <v>0</v>
      </c>
      <c r="O35" s="17" t="n">
        <f aca="false">IF(ISNUMBER(C35),C35+N(D35)-N35,0)</f>
        <v>0</v>
      </c>
      <c r="P35" s="17" t="n">
        <f aca="false">IF(ISNUMBER(C35),O35-N(E35)-N(F35)-N(G35),0)</f>
        <v>0</v>
      </c>
      <c r="Q35" s="18" t="str">
        <f aca="false">IF(AND(ISNUMBER(C35),C35+N(D35)&gt;0),P35/(C35+N(D35)),"")</f>
        <v/>
      </c>
      <c r="R35" s="18" t="str">
        <f aca="false">IF(AND(ISNUMBER(C35),C35&gt;0),N35/C35,"")</f>
        <v/>
      </c>
      <c r="S35" s="19" t="str">
        <f aca="false">IF(OR(U35&lt;&gt;"cliff",J35=0),"",IF(AND(J35&gt;W35*0.85,J35&lt;=W35),"Just under a cliff",IF(AND(U35="cliff",J35&gt;W35,J35&lt;=W35*1.15),"Just over a cliff","")))</f>
        <v/>
      </c>
      <c r="U35" s="0" t="str">
        <f aca="false">IF(B35="","",IF(Settings!$B$4="Basic Store or higher",INDEX(Rates!$H$5:$H$25,MATCH(B35,Rates!$A$5:$A$25,0)),INDEX(Rates!$B$5:$B$25,MATCH(B35,Rates!$A$5:$A$25,0))))</f>
        <v/>
      </c>
      <c r="V35" s="0" t="str">
        <f aca="false">IF(B35="","",IF(Settings!$B$4="Basic Store or higher",INDEX(Rates!$I$5:$I$25,MATCH(B35,Rates!$A$5:$A$25,0)),INDEX(Rates!$C$5:$C$25,MATCH(B35,Rates!$A$5:$A$25,0))))</f>
        <v/>
      </c>
      <c r="W35" s="0" t="str">
        <f aca="false">IF(B35="","",IF(Settings!$B$4="Basic Store or higher",INDEX(Rates!$J$5:$J$25,MATCH(B35,Rates!$A$5:$A$25,0)),INDEX(Rates!$D$5:$D$25,MATCH(B35,Rates!$A$5:$A$25,0))))</f>
        <v/>
      </c>
      <c r="X35" s="0" t="str">
        <f aca="false">IF(B35="","",IF(Settings!$B$4="Basic Store or higher",INDEX(Rates!$K$5:$K$25,MATCH(B35,Rates!$A$5:$A$25,0)),INDEX(Rates!$E$5:$E$25,MATCH(B35,Rates!$A$5:$A$25,0))))</f>
        <v/>
      </c>
      <c r="Y35" s="0" t="str">
        <f aca="false">IF(B35="","",IF(Settings!$B$4="Basic Store or higher",INDEX(Rates!$L$5:$L$25,MATCH(B35,Rates!$A$5:$A$25,0)),INDEX(Rates!$F$5:$F$25,MATCH(B35,Rates!$A$5:$A$25,0))))</f>
        <v/>
      </c>
      <c r="Z35" s="0" t="str">
        <f aca="false">IF(B35="","",IF(Settings!$B$4="Basic Store or higher",INDEX(Rates!$M$5:$M$25,MATCH(B35,Rates!$A$5:$A$25,0)),INDEX(Rates!$G$5:$G$25,MATCH(B35,Rates!$A$5:$A$25,0))))</f>
        <v/>
      </c>
      <c r="AA35" s="0" t="str">
        <f aca="false">IF(B35="","",INDEX(Rates!$N$5:$N$25,MATCH(B35,Rates!$A$5:$A$25,0)))</f>
        <v/>
      </c>
    </row>
    <row r="36" customFormat="false" ht="15" hidden="false" customHeight="false" outlineLevel="0" collapsed="false">
      <c r="A36" s="8"/>
      <c r="B36" s="8"/>
      <c r="C36" s="15"/>
      <c r="D36" s="15"/>
      <c r="E36" s="15"/>
      <c r="F36" s="15"/>
      <c r="G36" s="15"/>
      <c r="H36" s="16"/>
      <c r="I36" s="8"/>
      <c r="J36" s="17" t="n">
        <f aca="false">IF(ISNUMBER(C36),(C36+N(D36))*(1+Settings!$B$5),0)</f>
        <v>0</v>
      </c>
      <c r="K36" s="17" t="n">
        <f aca="false">IF(OR(B36="",J36=0),0,IF(U36="flat",V36*J36,IF(U36="cliff",IF(J36&lt;=W36,V36*J36,IF(J36&lt;=Y36,X36*J36,Z36*J36)),V36*MIN(J36,W36)+X36*MAX(0,MIN(J36,Y36)-W36)+Z36*MAX(0,J36-Y36))))</f>
        <v>0</v>
      </c>
      <c r="L36" s="17" t="n">
        <f aca="false">IF(J36=0,0,IF(AND(ISNUMBER(AA36),J36&gt;=AA36),0,IF(J36&lt;=10,0.3,0.4)))</f>
        <v>0</v>
      </c>
      <c r="M36" s="17" t="n">
        <f aca="false">N(H36)*J36+IF(I36="Y",0.0165*J36,0)+IF(Settings!$B$6="Yes",Settings!$B$7,0)</f>
        <v>0</v>
      </c>
      <c r="N36" s="17" t="n">
        <f aca="false">K36+L36+M36</f>
        <v>0</v>
      </c>
      <c r="O36" s="17" t="n">
        <f aca="false">IF(ISNUMBER(C36),C36+N(D36)-N36,0)</f>
        <v>0</v>
      </c>
      <c r="P36" s="17" t="n">
        <f aca="false">IF(ISNUMBER(C36),O36-N(E36)-N(F36)-N(G36),0)</f>
        <v>0</v>
      </c>
      <c r="Q36" s="18" t="str">
        <f aca="false">IF(AND(ISNUMBER(C36),C36+N(D36)&gt;0),P36/(C36+N(D36)),"")</f>
        <v/>
      </c>
      <c r="R36" s="18" t="str">
        <f aca="false">IF(AND(ISNUMBER(C36),C36&gt;0),N36/C36,"")</f>
        <v/>
      </c>
      <c r="S36" s="19" t="str">
        <f aca="false">IF(OR(U36&lt;&gt;"cliff",J36=0),"",IF(AND(J36&gt;W36*0.85,J36&lt;=W36),"Just under a cliff",IF(AND(U36="cliff",J36&gt;W36,J36&lt;=W36*1.15),"Just over a cliff","")))</f>
        <v/>
      </c>
      <c r="U36" s="0" t="str">
        <f aca="false">IF(B36="","",IF(Settings!$B$4="Basic Store or higher",INDEX(Rates!$H$5:$H$25,MATCH(B36,Rates!$A$5:$A$25,0)),INDEX(Rates!$B$5:$B$25,MATCH(B36,Rates!$A$5:$A$25,0))))</f>
        <v/>
      </c>
      <c r="V36" s="0" t="str">
        <f aca="false">IF(B36="","",IF(Settings!$B$4="Basic Store or higher",INDEX(Rates!$I$5:$I$25,MATCH(B36,Rates!$A$5:$A$25,0)),INDEX(Rates!$C$5:$C$25,MATCH(B36,Rates!$A$5:$A$25,0))))</f>
        <v/>
      </c>
      <c r="W36" s="0" t="str">
        <f aca="false">IF(B36="","",IF(Settings!$B$4="Basic Store or higher",INDEX(Rates!$J$5:$J$25,MATCH(B36,Rates!$A$5:$A$25,0)),INDEX(Rates!$D$5:$D$25,MATCH(B36,Rates!$A$5:$A$25,0))))</f>
        <v/>
      </c>
      <c r="X36" s="0" t="str">
        <f aca="false">IF(B36="","",IF(Settings!$B$4="Basic Store or higher",INDEX(Rates!$K$5:$K$25,MATCH(B36,Rates!$A$5:$A$25,0)),INDEX(Rates!$E$5:$E$25,MATCH(B36,Rates!$A$5:$A$25,0))))</f>
        <v/>
      </c>
      <c r="Y36" s="0" t="str">
        <f aca="false">IF(B36="","",IF(Settings!$B$4="Basic Store or higher",INDEX(Rates!$L$5:$L$25,MATCH(B36,Rates!$A$5:$A$25,0)),INDEX(Rates!$F$5:$F$25,MATCH(B36,Rates!$A$5:$A$25,0))))</f>
        <v/>
      </c>
      <c r="Z36" s="0" t="str">
        <f aca="false">IF(B36="","",IF(Settings!$B$4="Basic Store or higher",INDEX(Rates!$M$5:$M$25,MATCH(B36,Rates!$A$5:$A$25,0)),INDEX(Rates!$G$5:$G$25,MATCH(B36,Rates!$A$5:$A$25,0))))</f>
        <v/>
      </c>
      <c r="AA36" s="0" t="str">
        <f aca="false">IF(B36="","",INDEX(Rates!$N$5:$N$25,MATCH(B36,Rates!$A$5:$A$25,0)))</f>
        <v/>
      </c>
    </row>
    <row r="37" customFormat="false" ht="15" hidden="false" customHeight="false" outlineLevel="0" collapsed="false">
      <c r="A37" s="8"/>
      <c r="B37" s="8"/>
      <c r="C37" s="15"/>
      <c r="D37" s="15"/>
      <c r="E37" s="15"/>
      <c r="F37" s="15"/>
      <c r="G37" s="15"/>
      <c r="H37" s="16"/>
      <c r="I37" s="8"/>
      <c r="J37" s="17" t="n">
        <f aca="false">IF(ISNUMBER(C37),(C37+N(D37))*(1+Settings!$B$5),0)</f>
        <v>0</v>
      </c>
      <c r="K37" s="17" t="n">
        <f aca="false">IF(OR(B37="",J37=0),0,IF(U37="flat",V37*J37,IF(U37="cliff",IF(J37&lt;=W37,V37*J37,IF(J37&lt;=Y37,X37*J37,Z37*J37)),V37*MIN(J37,W37)+X37*MAX(0,MIN(J37,Y37)-W37)+Z37*MAX(0,J37-Y37))))</f>
        <v>0</v>
      </c>
      <c r="L37" s="17" t="n">
        <f aca="false">IF(J37=0,0,IF(AND(ISNUMBER(AA37),J37&gt;=AA37),0,IF(J37&lt;=10,0.3,0.4)))</f>
        <v>0</v>
      </c>
      <c r="M37" s="17" t="n">
        <f aca="false">N(H37)*J37+IF(I37="Y",0.0165*J37,0)+IF(Settings!$B$6="Yes",Settings!$B$7,0)</f>
        <v>0</v>
      </c>
      <c r="N37" s="17" t="n">
        <f aca="false">K37+L37+M37</f>
        <v>0</v>
      </c>
      <c r="O37" s="17" t="n">
        <f aca="false">IF(ISNUMBER(C37),C37+N(D37)-N37,0)</f>
        <v>0</v>
      </c>
      <c r="P37" s="17" t="n">
        <f aca="false">IF(ISNUMBER(C37),O37-N(E37)-N(F37)-N(G37),0)</f>
        <v>0</v>
      </c>
      <c r="Q37" s="18" t="str">
        <f aca="false">IF(AND(ISNUMBER(C37),C37+N(D37)&gt;0),P37/(C37+N(D37)),"")</f>
        <v/>
      </c>
      <c r="R37" s="18" t="str">
        <f aca="false">IF(AND(ISNUMBER(C37),C37&gt;0),N37/C37,"")</f>
        <v/>
      </c>
      <c r="S37" s="19" t="str">
        <f aca="false">IF(OR(U37&lt;&gt;"cliff",J37=0),"",IF(AND(J37&gt;W37*0.85,J37&lt;=W37),"Just under a cliff",IF(AND(U37="cliff",J37&gt;W37,J37&lt;=W37*1.15),"Just over a cliff","")))</f>
        <v/>
      </c>
      <c r="U37" s="0" t="str">
        <f aca="false">IF(B37="","",IF(Settings!$B$4="Basic Store or higher",INDEX(Rates!$H$5:$H$25,MATCH(B37,Rates!$A$5:$A$25,0)),INDEX(Rates!$B$5:$B$25,MATCH(B37,Rates!$A$5:$A$25,0))))</f>
        <v/>
      </c>
      <c r="V37" s="0" t="str">
        <f aca="false">IF(B37="","",IF(Settings!$B$4="Basic Store or higher",INDEX(Rates!$I$5:$I$25,MATCH(B37,Rates!$A$5:$A$25,0)),INDEX(Rates!$C$5:$C$25,MATCH(B37,Rates!$A$5:$A$25,0))))</f>
        <v/>
      </c>
      <c r="W37" s="0" t="str">
        <f aca="false">IF(B37="","",IF(Settings!$B$4="Basic Store or higher",INDEX(Rates!$J$5:$J$25,MATCH(B37,Rates!$A$5:$A$25,0)),INDEX(Rates!$D$5:$D$25,MATCH(B37,Rates!$A$5:$A$25,0))))</f>
        <v/>
      </c>
      <c r="X37" s="0" t="str">
        <f aca="false">IF(B37="","",IF(Settings!$B$4="Basic Store or higher",INDEX(Rates!$K$5:$K$25,MATCH(B37,Rates!$A$5:$A$25,0)),INDEX(Rates!$E$5:$E$25,MATCH(B37,Rates!$A$5:$A$25,0))))</f>
        <v/>
      </c>
      <c r="Y37" s="0" t="str">
        <f aca="false">IF(B37="","",IF(Settings!$B$4="Basic Store or higher",INDEX(Rates!$L$5:$L$25,MATCH(B37,Rates!$A$5:$A$25,0)),INDEX(Rates!$F$5:$F$25,MATCH(B37,Rates!$A$5:$A$25,0))))</f>
        <v/>
      </c>
      <c r="Z37" s="0" t="str">
        <f aca="false">IF(B37="","",IF(Settings!$B$4="Basic Store or higher",INDEX(Rates!$M$5:$M$25,MATCH(B37,Rates!$A$5:$A$25,0)),INDEX(Rates!$G$5:$G$25,MATCH(B37,Rates!$A$5:$A$25,0))))</f>
        <v/>
      </c>
      <c r="AA37" s="0" t="str">
        <f aca="false">IF(B37="","",INDEX(Rates!$N$5:$N$25,MATCH(B37,Rates!$A$5:$A$25,0)))</f>
        <v/>
      </c>
    </row>
    <row r="38" customFormat="false" ht="15" hidden="false" customHeight="false" outlineLevel="0" collapsed="false">
      <c r="A38" s="8"/>
      <c r="B38" s="8"/>
      <c r="C38" s="15"/>
      <c r="D38" s="15"/>
      <c r="E38" s="15"/>
      <c r="F38" s="15"/>
      <c r="G38" s="15"/>
      <c r="H38" s="16"/>
      <c r="I38" s="8"/>
      <c r="J38" s="17" t="n">
        <f aca="false">IF(ISNUMBER(C38),(C38+N(D38))*(1+Settings!$B$5),0)</f>
        <v>0</v>
      </c>
      <c r="K38" s="17" t="n">
        <f aca="false">IF(OR(B38="",J38=0),0,IF(U38="flat",V38*J38,IF(U38="cliff",IF(J38&lt;=W38,V38*J38,IF(J38&lt;=Y38,X38*J38,Z38*J38)),V38*MIN(J38,W38)+X38*MAX(0,MIN(J38,Y38)-W38)+Z38*MAX(0,J38-Y38))))</f>
        <v>0</v>
      </c>
      <c r="L38" s="17" t="n">
        <f aca="false">IF(J38=0,0,IF(AND(ISNUMBER(AA38),J38&gt;=AA38),0,IF(J38&lt;=10,0.3,0.4)))</f>
        <v>0</v>
      </c>
      <c r="M38" s="17" t="n">
        <f aca="false">N(H38)*J38+IF(I38="Y",0.0165*J38,0)+IF(Settings!$B$6="Yes",Settings!$B$7,0)</f>
        <v>0</v>
      </c>
      <c r="N38" s="17" t="n">
        <f aca="false">K38+L38+M38</f>
        <v>0</v>
      </c>
      <c r="O38" s="17" t="n">
        <f aca="false">IF(ISNUMBER(C38),C38+N(D38)-N38,0)</f>
        <v>0</v>
      </c>
      <c r="P38" s="17" t="n">
        <f aca="false">IF(ISNUMBER(C38),O38-N(E38)-N(F38)-N(G38),0)</f>
        <v>0</v>
      </c>
      <c r="Q38" s="18" t="str">
        <f aca="false">IF(AND(ISNUMBER(C38),C38+N(D38)&gt;0),P38/(C38+N(D38)),"")</f>
        <v/>
      </c>
      <c r="R38" s="18" t="str">
        <f aca="false">IF(AND(ISNUMBER(C38),C38&gt;0),N38/C38,"")</f>
        <v/>
      </c>
      <c r="S38" s="19" t="str">
        <f aca="false">IF(OR(U38&lt;&gt;"cliff",J38=0),"",IF(AND(J38&gt;W38*0.85,J38&lt;=W38),"Just under a cliff",IF(AND(U38="cliff",J38&gt;W38,J38&lt;=W38*1.15),"Just over a cliff","")))</f>
        <v/>
      </c>
      <c r="U38" s="0" t="str">
        <f aca="false">IF(B38="","",IF(Settings!$B$4="Basic Store or higher",INDEX(Rates!$H$5:$H$25,MATCH(B38,Rates!$A$5:$A$25,0)),INDEX(Rates!$B$5:$B$25,MATCH(B38,Rates!$A$5:$A$25,0))))</f>
        <v/>
      </c>
      <c r="V38" s="0" t="str">
        <f aca="false">IF(B38="","",IF(Settings!$B$4="Basic Store or higher",INDEX(Rates!$I$5:$I$25,MATCH(B38,Rates!$A$5:$A$25,0)),INDEX(Rates!$C$5:$C$25,MATCH(B38,Rates!$A$5:$A$25,0))))</f>
        <v/>
      </c>
      <c r="W38" s="0" t="str">
        <f aca="false">IF(B38="","",IF(Settings!$B$4="Basic Store or higher",INDEX(Rates!$J$5:$J$25,MATCH(B38,Rates!$A$5:$A$25,0)),INDEX(Rates!$D$5:$D$25,MATCH(B38,Rates!$A$5:$A$25,0))))</f>
        <v/>
      </c>
      <c r="X38" s="0" t="str">
        <f aca="false">IF(B38="","",IF(Settings!$B$4="Basic Store or higher",INDEX(Rates!$K$5:$K$25,MATCH(B38,Rates!$A$5:$A$25,0)),INDEX(Rates!$E$5:$E$25,MATCH(B38,Rates!$A$5:$A$25,0))))</f>
        <v/>
      </c>
      <c r="Y38" s="0" t="str">
        <f aca="false">IF(B38="","",IF(Settings!$B$4="Basic Store or higher",INDEX(Rates!$L$5:$L$25,MATCH(B38,Rates!$A$5:$A$25,0)),INDEX(Rates!$F$5:$F$25,MATCH(B38,Rates!$A$5:$A$25,0))))</f>
        <v/>
      </c>
      <c r="Z38" s="0" t="str">
        <f aca="false">IF(B38="","",IF(Settings!$B$4="Basic Store or higher",INDEX(Rates!$M$5:$M$25,MATCH(B38,Rates!$A$5:$A$25,0)),INDEX(Rates!$G$5:$G$25,MATCH(B38,Rates!$A$5:$A$25,0))))</f>
        <v/>
      </c>
      <c r="AA38" s="0" t="str">
        <f aca="false">IF(B38="","",INDEX(Rates!$N$5:$N$25,MATCH(B38,Rates!$A$5:$A$25,0)))</f>
        <v/>
      </c>
    </row>
    <row r="39" customFormat="false" ht="15" hidden="false" customHeight="false" outlineLevel="0" collapsed="false">
      <c r="A39" s="8"/>
      <c r="B39" s="8"/>
      <c r="C39" s="15"/>
      <c r="D39" s="15"/>
      <c r="E39" s="15"/>
      <c r="F39" s="15"/>
      <c r="G39" s="15"/>
      <c r="H39" s="16"/>
      <c r="I39" s="8"/>
      <c r="J39" s="17" t="n">
        <f aca="false">IF(ISNUMBER(C39),(C39+N(D39))*(1+Settings!$B$5),0)</f>
        <v>0</v>
      </c>
      <c r="K39" s="17" t="n">
        <f aca="false">IF(OR(B39="",J39=0),0,IF(U39="flat",V39*J39,IF(U39="cliff",IF(J39&lt;=W39,V39*J39,IF(J39&lt;=Y39,X39*J39,Z39*J39)),V39*MIN(J39,W39)+X39*MAX(0,MIN(J39,Y39)-W39)+Z39*MAX(0,J39-Y39))))</f>
        <v>0</v>
      </c>
      <c r="L39" s="17" t="n">
        <f aca="false">IF(J39=0,0,IF(AND(ISNUMBER(AA39),J39&gt;=AA39),0,IF(J39&lt;=10,0.3,0.4)))</f>
        <v>0</v>
      </c>
      <c r="M39" s="17" t="n">
        <f aca="false">N(H39)*J39+IF(I39="Y",0.0165*J39,0)+IF(Settings!$B$6="Yes",Settings!$B$7,0)</f>
        <v>0</v>
      </c>
      <c r="N39" s="17" t="n">
        <f aca="false">K39+L39+M39</f>
        <v>0</v>
      </c>
      <c r="O39" s="17" t="n">
        <f aca="false">IF(ISNUMBER(C39),C39+N(D39)-N39,0)</f>
        <v>0</v>
      </c>
      <c r="P39" s="17" t="n">
        <f aca="false">IF(ISNUMBER(C39),O39-N(E39)-N(F39)-N(G39),0)</f>
        <v>0</v>
      </c>
      <c r="Q39" s="18" t="str">
        <f aca="false">IF(AND(ISNUMBER(C39),C39+N(D39)&gt;0),P39/(C39+N(D39)),"")</f>
        <v/>
      </c>
      <c r="R39" s="18" t="str">
        <f aca="false">IF(AND(ISNUMBER(C39),C39&gt;0),N39/C39,"")</f>
        <v/>
      </c>
      <c r="S39" s="19" t="str">
        <f aca="false">IF(OR(U39&lt;&gt;"cliff",J39=0),"",IF(AND(J39&gt;W39*0.85,J39&lt;=W39),"Just under a cliff",IF(AND(U39="cliff",J39&gt;W39,J39&lt;=W39*1.15),"Just over a cliff","")))</f>
        <v/>
      </c>
      <c r="U39" s="0" t="str">
        <f aca="false">IF(B39="","",IF(Settings!$B$4="Basic Store or higher",INDEX(Rates!$H$5:$H$25,MATCH(B39,Rates!$A$5:$A$25,0)),INDEX(Rates!$B$5:$B$25,MATCH(B39,Rates!$A$5:$A$25,0))))</f>
        <v/>
      </c>
      <c r="V39" s="0" t="str">
        <f aca="false">IF(B39="","",IF(Settings!$B$4="Basic Store or higher",INDEX(Rates!$I$5:$I$25,MATCH(B39,Rates!$A$5:$A$25,0)),INDEX(Rates!$C$5:$C$25,MATCH(B39,Rates!$A$5:$A$25,0))))</f>
        <v/>
      </c>
      <c r="W39" s="0" t="str">
        <f aca="false">IF(B39="","",IF(Settings!$B$4="Basic Store or higher",INDEX(Rates!$J$5:$J$25,MATCH(B39,Rates!$A$5:$A$25,0)),INDEX(Rates!$D$5:$D$25,MATCH(B39,Rates!$A$5:$A$25,0))))</f>
        <v/>
      </c>
      <c r="X39" s="0" t="str">
        <f aca="false">IF(B39="","",IF(Settings!$B$4="Basic Store or higher",INDEX(Rates!$K$5:$K$25,MATCH(B39,Rates!$A$5:$A$25,0)),INDEX(Rates!$E$5:$E$25,MATCH(B39,Rates!$A$5:$A$25,0))))</f>
        <v/>
      </c>
      <c r="Y39" s="0" t="str">
        <f aca="false">IF(B39="","",IF(Settings!$B$4="Basic Store or higher",INDEX(Rates!$L$5:$L$25,MATCH(B39,Rates!$A$5:$A$25,0)),INDEX(Rates!$F$5:$F$25,MATCH(B39,Rates!$A$5:$A$25,0))))</f>
        <v/>
      </c>
      <c r="Z39" s="0" t="str">
        <f aca="false">IF(B39="","",IF(Settings!$B$4="Basic Store or higher",INDEX(Rates!$M$5:$M$25,MATCH(B39,Rates!$A$5:$A$25,0)),INDEX(Rates!$G$5:$G$25,MATCH(B39,Rates!$A$5:$A$25,0))))</f>
        <v/>
      </c>
      <c r="AA39" s="0" t="str">
        <f aca="false">IF(B39="","",INDEX(Rates!$N$5:$N$25,MATCH(B39,Rates!$A$5:$A$25,0)))</f>
        <v/>
      </c>
    </row>
    <row r="40" customFormat="false" ht="15" hidden="false" customHeight="false" outlineLevel="0" collapsed="false">
      <c r="A40" s="8"/>
      <c r="B40" s="8"/>
      <c r="C40" s="15"/>
      <c r="D40" s="15"/>
      <c r="E40" s="15"/>
      <c r="F40" s="15"/>
      <c r="G40" s="15"/>
      <c r="H40" s="16"/>
      <c r="I40" s="8"/>
      <c r="J40" s="17" t="n">
        <f aca="false">IF(ISNUMBER(C40),(C40+N(D40))*(1+Settings!$B$5),0)</f>
        <v>0</v>
      </c>
      <c r="K40" s="17" t="n">
        <f aca="false">IF(OR(B40="",J40=0),0,IF(U40="flat",V40*J40,IF(U40="cliff",IF(J40&lt;=W40,V40*J40,IF(J40&lt;=Y40,X40*J40,Z40*J40)),V40*MIN(J40,W40)+X40*MAX(0,MIN(J40,Y40)-W40)+Z40*MAX(0,J40-Y40))))</f>
        <v>0</v>
      </c>
      <c r="L40" s="17" t="n">
        <f aca="false">IF(J40=0,0,IF(AND(ISNUMBER(AA40),J40&gt;=AA40),0,IF(J40&lt;=10,0.3,0.4)))</f>
        <v>0</v>
      </c>
      <c r="M40" s="17" t="n">
        <f aca="false">N(H40)*J40+IF(I40="Y",0.0165*J40,0)+IF(Settings!$B$6="Yes",Settings!$B$7,0)</f>
        <v>0</v>
      </c>
      <c r="N40" s="17" t="n">
        <f aca="false">K40+L40+M40</f>
        <v>0</v>
      </c>
      <c r="O40" s="17" t="n">
        <f aca="false">IF(ISNUMBER(C40),C40+N(D40)-N40,0)</f>
        <v>0</v>
      </c>
      <c r="P40" s="17" t="n">
        <f aca="false">IF(ISNUMBER(C40),O40-N(E40)-N(F40)-N(G40),0)</f>
        <v>0</v>
      </c>
      <c r="Q40" s="18" t="str">
        <f aca="false">IF(AND(ISNUMBER(C40),C40+N(D40)&gt;0),P40/(C40+N(D40)),"")</f>
        <v/>
      </c>
      <c r="R40" s="18" t="str">
        <f aca="false">IF(AND(ISNUMBER(C40),C40&gt;0),N40/C40,"")</f>
        <v/>
      </c>
      <c r="S40" s="19" t="str">
        <f aca="false">IF(OR(U40&lt;&gt;"cliff",J40=0),"",IF(AND(J40&gt;W40*0.85,J40&lt;=W40),"Just under a cliff",IF(AND(U40="cliff",J40&gt;W40,J40&lt;=W40*1.15),"Just over a cliff","")))</f>
        <v/>
      </c>
      <c r="U40" s="0" t="str">
        <f aca="false">IF(B40="","",IF(Settings!$B$4="Basic Store or higher",INDEX(Rates!$H$5:$H$25,MATCH(B40,Rates!$A$5:$A$25,0)),INDEX(Rates!$B$5:$B$25,MATCH(B40,Rates!$A$5:$A$25,0))))</f>
        <v/>
      </c>
      <c r="V40" s="0" t="str">
        <f aca="false">IF(B40="","",IF(Settings!$B$4="Basic Store or higher",INDEX(Rates!$I$5:$I$25,MATCH(B40,Rates!$A$5:$A$25,0)),INDEX(Rates!$C$5:$C$25,MATCH(B40,Rates!$A$5:$A$25,0))))</f>
        <v/>
      </c>
      <c r="W40" s="0" t="str">
        <f aca="false">IF(B40="","",IF(Settings!$B$4="Basic Store or higher",INDEX(Rates!$J$5:$J$25,MATCH(B40,Rates!$A$5:$A$25,0)),INDEX(Rates!$D$5:$D$25,MATCH(B40,Rates!$A$5:$A$25,0))))</f>
        <v/>
      </c>
      <c r="X40" s="0" t="str">
        <f aca="false">IF(B40="","",IF(Settings!$B$4="Basic Store or higher",INDEX(Rates!$K$5:$K$25,MATCH(B40,Rates!$A$5:$A$25,0)),INDEX(Rates!$E$5:$E$25,MATCH(B40,Rates!$A$5:$A$25,0))))</f>
        <v/>
      </c>
      <c r="Y40" s="0" t="str">
        <f aca="false">IF(B40="","",IF(Settings!$B$4="Basic Store or higher",INDEX(Rates!$L$5:$L$25,MATCH(B40,Rates!$A$5:$A$25,0)),INDEX(Rates!$F$5:$F$25,MATCH(B40,Rates!$A$5:$A$25,0))))</f>
        <v/>
      </c>
      <c r="Z40" s="0" t="str">
        <f aca="false">IF(B40="","",IF(Settings!$B$4="Basic Store or higher",INDEX(Rates!$M$5:$M$25,MATCH(B40,Rates!$A$5:$A$25,0)),INDEX(Rates!$G$5:$G$25,MATCH(B40,Rates!$A$5:$A$25,0))))</f>
        <v/>
      </c>
      <c r="AA40" s="0" t="str">
        <f aca="false">IF(B40="","",INDEX(Rates!$N$5:$N$25,MATCH(B40,Rates!$A$5:$A$25,0)))</f>
        <v/>
      </c>
    </row>
    <row r="41" customFormat="false" ht="15" hidden="false" customHeight="false" outlineLevel="0" collapsed="false">
      <c r="A41" s="8"/>
      <c r="B41" s="8"/>
      <c r="C41" s="15"/>
      <c r="D41" s="15"/>
      <c r="E41" s="15"/>
      <c r="F41" s="15"/>
      <c r="G41" s="15"/>
      <c r="H41" s="16"/>
      <c r="I41" s="8"/>
      <c r="J41" s="17" t="n">
        <f aca="false">IF(ISNUMBER(C41),(C41+N(D41))*(1+Settings!$B$5),0)</f>
        <v>0</v>
      </c>
      <c r="K41" s="17" t="n">
        <f aca="false">IF(OR(B41="",J41=0),0,IF(U41="flat",V41*J41,IF(U41="cliff",IF(J41&lt;=W41,V41*J41,IF(J41&lt;=Y41,X41*J41,Z41*J41)),V41*MIN(J41,W41)+X41*MAX(0,MIN(J41,Y41)-W41)+Z41*MAX(0,J41-Y41))))</f>
        <v>0</v>
      </c>
      <c r="L41" s="17" t="n">
        <f aca="false">IF(J41=0,0,IF(AND(ISNUMBER(AA41),J41&gt;=AA41),0,IF(J41&lt;=10,0.3,0.4)))</f>
        <v>0</v>
      </c>
      <c r="M41" s="17" t="n">
        <f aca="false">N(H41)*J41+IF(I41="Y",0.0165*J41,0)+IF(Settings!$B$6="Yes",Settings!$B$7,0)</f>
        <v>0</v>
      </c>
      <c r="N41" s="17" t="n">
        <f aca="false">K41+L41+M41</f>
        <v>0</v>
      </c>
      <c r="O41" s="17" t="n">
        <f aca="false">IF(ISNUMBER(C41),C41+N(D41)-N41,0)</f>
        <v>0</v>
      </c>
      <c r="P41" s="17" t="n">
        <f aca="false">IF(ISNUMBER(C41),O41-N(E41)-N(F41)-N(G41),0)</f>
        <v>0</v>
      </c>
      <c r="Q41" s="18" t="str">
        <f aca="false">IF(AND(ISNUMBER(C41),C41+N(D41)&gt;0),P41/(C41+N(D41)),"")</f>
        <v/>
      </c>
      <c r="R41" s="18" t="str">
        <f aca="false">IF(AND(ISNUMBER(C41),C41&gt;0),N41/C41,"")</f>
        <v/>
      </c>
      <c r="S41" s="19" t="str">
        <f aca="false">IF(OR(U41&lt;&gt;"cliff",J41=0),"",IF(AND(J41&gt;W41*0.85,J41&lt;=W41),"Just under a cliff",IF(AND(U41="cliff",J41&gt;W41,J41&lt;=W41*1.15),"Just over a cliff","")))</f>
        <v/>
      </c>
      <c r="U41" s="0" t="str">
        <f aca="false">IF(B41="","",IF(Settings!$B$4="Basic Store or higher",INDEX(Rates!$H$5:$H$25,MATCH(B41,Rates!$A$5:$A$25,0)),INDEX(Rates!$B$5:$B$25,MATCH(B41,Rates!$A$5:$A$25,0))))</f>
        <v/>
      </c>
      <c r="V41" s="0" t="str">
        <f aca="false">IF(B41="","",IF(Settings!$B$4="Basic Store or higher",INDEX(Rates!$I$5:$I$25,MATCH(B41,Rates!$A$5:$A$25,0)),INDEX(Rates!$C$5:$C$25,MATCH(B41,Rates!$A$5:$A$25,0))))</f>
        <v/>
      </c>
      <c r="W41" s="0" t="str">
        <f aca="false">IF(B41="","",IF(Settings!$B$4="Basic Store or higher",INDEX(Rates!$J$5:$J$25,MATCH(B41,Rates!$A$5:$A$25,0)),INDEX(Rates!$D$5:$D$25,MATCH(B41,Rates!$A$5:$A$25,0))))</f>
        <v/>
      </c>
      <c r="X41" s="0" t="str">
        <f aca="false">IF(B41="","",IF(Settings!$B$4="Basic Store or higher",INDEX(Rates!$K$5:$K$25,MATCH(B41,Rates!$A$5:$A$25,0)),INDEX(Rates!$E$5:$E$25,MATCH(B41,Rates!$A$5:$A$25,0))))</f>
        <v/>
      </c>
      <c r="Y41" s="0" t="str">
        <f aca="false">IF(B41="","",IF(Settings!$B$4="Basic Store or higher",INDEX(Rates!$L$5:$L$25,MATCH(B41,Rates!$A$5:$A$25,0)),INDEX(Rates!$F$5:$F$25,MATCH(B41,Rates!$A$5:$A$25,0))))</f>
        <v/>
      </c>
      <c r="Z41" s="0" t="str">
        <f aca="false">IF(B41="","",IF(Settings!$B$4="Basic Store or higher",INDEX(Rates!$M$5:$M$25,MATCH(B41,Rates!$A$5:$A$25,0)),INDEX(Rates!$G$5:$G$25,MATCH(B41,Rates!$A$5:$A$25,0))))</f>
        <v/>
      </c>
      <c r="AA41" s="0" t="str">
        <f aca="false">IF(B41="","",INDEX(Rates!$N$5:$N$25,MATCH(B41,Rates!$A$5:$A$25,0)))</f>
        <v/>
      </c>
    </row>
    <row r="42" customFormat="false" ht="15" hidden="false" customHeight="false" outlineLevel="0" collapsed="false">
      <c r="A42" s="8"/>
      <c r="B42" s="8"/>
      <c r="C42" s="15"/>
      <c r="D42" s="15"/>
      <c r="E42" s="15"/>
      <c r="F42" s="15"/>
      <c r="G42" s="15"/>
      <c r="H42" s="16"/>
      <c r="I42" s="8"/>
      <c r="J42" s="17" t="n">
        <f aca="false">IF(ISNUMBER(C42),(C42+N(D42))*(1+Settings!$B$5),0)</f>
        <v>0</v>
      </c>
      <c r="K42" s="17" t="n">
        <f aca="false">IF(OR(B42="",J42=0),0,IF(U42="flat",V42*J42,IF(U42="cliff",IF(J42&lt;=W42,V42*J42,IF(J42&lt;=Y42,X42*J42,Z42*J42)),V42*MIN(J42,W42)+X42*MAX(0,MIN(J42,Y42)-W42)+Z42*MAX(0,J42-Y42))))</f>
        <v>0</v>
      </c>
      <c r="L42" s="17" t="n">
        <f aca="false">IF(J42=0,0,IF(AND(ISNUMBER(AA42),J42&gt;=AA42),0,IF(J42&lt;=10,0.3,0.4)))</f>
        <v>0</v>
      </c>
      <c r="M42" s="17" t="n">
        <f aca="false">N(H42)*J42+IF(I42="Y",0.0165*J42,0)+IF(Settings!$B$6="Yes",Settings!$B$7,0)</f>
        <v>0</v>
      </c>
      <c r="N42" s="17" t="n">
        <f aca="false">K42+L42+M42</f>
        <v>0</v>
      </c>
      <c r="O42" s="17" t="n">
        <f aca="false">IF(ISNUMBER(C42),C42+N(D42)-N42,0)</f>
        <v>0</v>
      </c>
      <c r="P42" s="17" t="n">
        <f aca="false">IF(ISNUMBER(C42),O42-N(E42)-N(F42)-N(G42),0)</f>
        <v>0</v>
      </c>
      <c r="Q42" s="18" t="str">
        <f aca="false">IF(AND(ISNUMBER(C42),C42+N(D42)&gt;0),P42/(C42+N(D42)),"")</f>
        <v/>
      </c>
      <c r="R42" s="18" t="str">
        <f aca="false">IF(AND(ISNUMBER(C42),C42&gt;0),N42/C42,"")</f>
        <v/>
      </c>
      <c r="S42" s="19" t="str">
        <f aca="false">IF(OR(U42&lt;&gt;"cliff",J42=0),"",IF(AND(J42&gt;W42*0.85,J42&lt;=W42),"Just under a cliff",IF(AND(U42="cliff",J42&gt;W42,J42&lt;=W42*1.15),"Just over a cliff","")))</f>
        <v/>
      </c>
      <c r="U42" s="0" t="str">
        <f aca="false">IF(B42="","",IF(Settings!$B$4="Basic Store or higher",INDEX(Rates!$H$5:$H$25,MATCH(B42,Rates!$A$5:$A$25,0)),INDEX(Rates!$B$5:$B$25,MATCH(B42,Rates!$A$5:$A$25,0))))</f>
        <v/>
      </c>
      <c r="V42" s="0" t="str">
        <f aca="false">IF(B42="","",IF(Settings!$B$4="Basic Store or higher",INDEX(Rates!$I$5:$I$25,MATCH(B42,Rates!$A$5:$A$25,0)),INDEX(Rates!$C$5:$C$25,MATCH(B42,Rates!$A$5:$A$25,0))))</f>
        <v/>
      </c>
      <c r="W42" s="0" t="str">
        <f aca="false">IF(B42="","",IF(Settings!$B$4="Basic Store or higher",INDEX(Rates!$J$5:$J$25,MATCH(B42,Rates!$A$5:$A$25,0)),INDEX(Rates!$D$5:$D$25,MATCH(B42,Rates!$A$5:$A$25,0))))</f>
        <v/>
      </c>
      <c r="X42" s="0" t="str">
        <f aca="false">IF(B42="","",IF(Settings!$B$4="Basic Store or higher",INDEX(Rates!$K$5:$K$25,MATCH(B42,Rates!$A$5:$A$25,0)),INDEX(Rates!$E$5:$E$25,MATCH(B42,Rates!$A$5:$A$25,0))))</f>
        <v/>
      </c>
      <c r="Y42" s="0" t="str">
        <f aca="false">IF(B42="","",IF(Settings!$B$4="Basic Store or higher",INDEX(Rates!$L$5:$L$25,MATCH(B42,Rates!$A$5:$A$25,0)),INDEX(Rates!$F$5:$F$25,MATCH(B42,Rates!$A$5:$A$25,0))))</f>
        <v/>
      </c>
      <c r="Z42" s="0" t="str">
        <f aca="false">IF(B42="","",IF(Settings!$B$4="Basic Store or higher",INDEX(Rates!$M$5:$M$25,MATCH(B42,Rates!$A$5:$A$25,0)),INDEX(Rates!$G$5:$G$25,MATCH(B42,Rates!$A$5:$A$25,0))))</f>
        <v/>
      </c>
      <c r="AA42" s="0" t="str">
        <f aca="false">IF(B42="","",INDEX(Rates!$N$5:$N$25,MATCH(B42,Rates!$A$5:$A$25,0)))</f>
        <v/>
      </c>
    </row>
    <row r="43" customFormat="false" ht="15" hidden="false" customHeight="false" outlineLevel="0" collapsed="false">
      <c r="A43" s="8"/>
      <c r="B43" s="8"/>
      <c r="C43" s="15"/>
      <c r="D43" s="15"/>
      <c r="E43" s="15"/>
      <c r="F43" s="15"/>
      <c r="G43" s="15"/>
      <c r="H43" s="16"/>
      <c r="I43" s="8"/>
      <c r="J43" s="17" t="n">
        <f aca="false">IF(ISNUMBER(C43),(C43+N(D43))*(1+Settings!$B$5),0)</f>
        <v>0</v>
      </c>
      <c r="K43" s="17" t="n">
        <f aca="false">IF(OR(B43="",J43=0),0,IF(U43="flat",V43*J43,IF(U43="cliff",IF(J43&lt;=W43,V43*J43,IF(J43&lt;=Y43,X43*J43,Z43*J43)),V43*MIN(J43,W43)+X43*MAX(0,MIN(J43,Y43)-W43)+Z43*MAX(0,J43-Y43))))</f>
        <v>0</v>
      </c>
      <c r="L43" s="17" t="n">
        <f aca="false">IF(J43=0,0,IF(AND(ISNUMBER(AA43),J43&gt;=AA43),0,IF(J43&lt;=10,0.3,0.4)))</f>
        <v>0</v>
      </c>
      <c r="M43" s="17" t="n">
        <f aca="false">N(H43)*J43+IF(I43="Y",0.0165*J43,0)+IF(Settings!$B$6="Yes",Settings!$B$7,0)</f>
        <v>0</v>
      </c>
      <c r="N43" s="17" t="n">
        <f aca="false">K43+L43+M43</f>
        <v>0</v>
      </c>
      <c r="O43" s="17" t="n">
        <f aca="false">IF(ISNUMBER(C43),C43+N(D43)-N43,0)</f>
        <v>0</v>
      </c>
      <c r="P43" s="17" t="n">
        <f aca="false">IF(ISNUMBER(C43),O43-N(E43)-N(F43)-N(G43),0)</f>
        <v>0</v>
      </c>
      <c r="Q43" s="18" t="str">
        <f aca="false">IF(AND(ISNUMBER(C43),C43+N(D43)&gt;0),P43/(C43+N(D43)),"")</f>
        <v/>
      </c>
      <c r="R43" s="18" t="str">
        <f aca="false">IF(AND(ISNUMBER(C43),C43&gt;0),N43/C43,"")</f>
        <v/>
      </c>
      <c r="S43" s="19" t="str">
        <f aca="false">IF(OR(U43&lt;&gt;"cliff",J43=0),"",IF(AND(J43&gt;W43*0.85,J43&lt;=W43),"Just under a cliff",IF(AND(U43="cliff",J43&gt;W43,J43&lt;=W43*1.15),"Just over a cliff","")))</f>
        <v/>
      </c>
      <c r="U43" s="0" t="str">
        <f aca="false">IF(B43="","",IF(Settings!$B$4="Basic Store or higher",INDEX(Rates!$H$5:$H$25,MATCH(B43,Rates!$A$5:$A$25,0)),INDEX(Rates!$B$5:$B$25,MATCH(B43,Rates!$A$5:$A$25,0))))</f>
        <v/>
      </c>
      <c r="V43" s="0" t="str">
        <f aca="false">IF(B43="","",IF(Settings!$B$4="Basic Store or higher",INDEX(Rates!$I$5:$I$25,MATCH(B43,Rates!$A$5:$A$25,0)),INDEX(Rates!$C$5:$C$25,MATCH(B43,Rates!$A$5:$A$25,0))))</f>
        <v/>
      </c>
      <c r="W43" s="0" t="str">
        <f aca="false">IF(B43="","",IF(Settings!$B$4="Basic Store or higher",INDEX(Rates!$J$5:$J$25,MATCH(B43,Rates!$A$5:$A$25,0)),INDEX(Rates!$D$5:$D$25,MATCH(B43,Rates!$A$5:$A$25,0))))</f>
        <v/>
      </c>
      <c r="X43" s="0" t="str">
        <f aca="false">IF(B43="","",IF(Settings!$B$4="Basic Store or higher",INDEX(Rates!$K$5:$K$25,MATCH(B43,Rates!$A$5:$A$25,0)),INDEX(Rates!$E$5:$E$25,MATCH(B43,Rates!$A$5:$A$25,0))))</f>
        <v/>
      </c>
      <c r="Y43" s="0" t="str">
        <f aca="false">IF(B43="","",IF(Settings!$B$4="Basic Store or higher",INDEX(Rates!$L$5:$L$25,MATCH(B43,Rates!$A$5:$A$25,0)),INDEX(Rates!$F$5:$F$25,MATCH(B43,Rates!$A$5:$A$25,0))))</f>
        <v/>
      </c>
      <c r="Z43" s="0" t="str">
        <f aca="false">IF(B43="","",IF(Settings!$B$4="Basic Store or higher",INDEX(Rates!$M$5:$M$25,MATCH(B43,Rates!$A$5:$A$25,0)),INDEX(Rates!$G$5:$G$25,MATCH(B43,Rates!$A$5:$A$25,0))))</f>
        <v/>
      </c>
      <c r="AA43" s="0" t="str">
        <f aca="false">IF(B43="","",INDEX(Rates!$N$5:$N$25,MATCH(B43,Rates!$A$5:$A$25,0)))</f>
        <v/>
      </c>
    </row>
    <row r="44" customFormat="false" ht="15" hidden="false" customHeight="false" outlineLevel="0" collapsed="false">
      <c r="A44" s="8"/>
      <c r="B44" s="8"/>
      <c r="C44" s="15"/>
      <c r="D44" s="15"/>
      <c r="E44" s="15"/>
      <c r="F44" s="15"/>
      <c r="G44" s="15"/>
      <c r="H44" s="16"/>
      <c r="I44" s="8"/>
      <c r="J44" s="17" t="n">
        <f aca="false">IF(ISNUMBER(C44),(C44+N(D44))*(1+Settings!$B$5),0)</f>
        <v>0</v>
      </c>
      <c r="K44" s="17" t="n">
        <f aca="false">IF(OR(B44="",J44=0),0,IF(U44="flat",V44*J44,IF(U44="cliff",IF(J44&lt;=W44,V44*J44,IF(J44&lt;=Y44,X44*J44,Z44*J44)),V44*MIN(J44,W44)+X44*MAX(0,MIN(J44,Y44)-W44)+Z44*MAX(0,J44-Y44))))</f>
        <v>0</v>
      </c>
      <c r="L44" s="17" t="n">
        <f aca="false">IF(J44=0,0,IF(AND(ISNUMBER(AA44),J44&gt;=AA44),0,IF(J44&lt;=10,0.3,0.4)))</f>
        <v>0</v>
      </c>
      <c r="M44" s="17" t="n">
        <f aca="false">N(H44)*J44+IF(I44="Y",0.0165*J44,0)+IF(Settings!$B$6="Yes",Settings!$B$7,0)</f>
        <v>0</v>
      </c>
      <c r="N44" s="17" t="n">
        <f aca="false">K44+L44+M44</f>
        <v>0</v>
      </c>
      <c r="O44" s="17" t="n">
        <f aca="false">IF(ISNUMBER(C44),C44+N(D44)-N44,0)</f>
        <v>0</v>
      </c>
      <c r="P44" s="17" t="n">
        <f aca="false">IF(ISNUMBER(C44),O44-N(E44)-N(F44)-N(G44),0)</f>
        <v>0</v>
      </c>
      <c r="Q44" s="18" t="str">
        <f aca="false">IF(AND(ISNUMBER(C44),C44+N(D44)&gt;0),P44/(C44+N(D44)),"")</f>
        <v/>
      </c>
      <c r="R44" s="18" t="str">
        <f aca="false">IF(AND(ISNUMBER(C44),C44&gt;0),N44/C44,"")</f>
        <v/>
      </c>
      <c r="S44" s="19" t="str">
        <f aca="false">IF(OR(U44&lt;&gt;"cliff",J44=0),"",IF(AND(J44&gt;W44*0.85,J44&lt;=W44),"Just under a cliff",IF(AND(U44="cliff",J44&gt;W44,J44&lt;=W44*1.15),"Just over a cliff","")))</f>
        <v/>
      </c>
      <c r="U44" s="0" t="str">
        <f aca="false">IF(B44="","",IF(Settings!$B$4="Basic Store or higher",INDEX(Rates!$H$5:$H$25,MATCH(B44,Rates!$A$5:$A$25,0)),INDEX(Rates!$B$5:$B$25,MATCH(B44,Rates!$A$5:$A$25,0))))</f>
        <v/>
      </c>
      <c r="V44" s="0" t="str">
        <f aca="false">IF(B44="","",IF(Settings!$B$4="Basic Store or higher",INDEX(Rates!$I$5:$I$25,MATCH(B44,Rates!$A$5:$A$25,0)),INDEX(Rates!$C$5:$C$25,MATCH(B44,Rates!$A$5:$A$25,0))))</f>
        <v/>
      </c>
      <c r="W44" s="0" t="str">
        <f aca="false">IF(B44="","",IF(Settings!$B$4="Basic Store or higher",INDEX(Rates!$J$5:$J$25,MATCH(B44,Rates!$A$5:$A$25,0)),INDEX(Rates!$D$5:$D$25,MATCH(B44,Rates!$A$5:$A$25,0))))</f>
        <v/>
      </c>
      <c r="X44" s="0" t="str">
        <f aca="false">IF(B44="","",IF(Settings!$B$4="Basic Store or higher",INDEX(Rates!$K$5:$K$25,MATCH(B44,Rates!$A$5:$A$25,0)),INDEX(Rates!$E$5:$E$25,MATCH(B44,Rates!$A$5:$A$25,0))))</f>
        <v/>
      </c>
      <c r="Y44" s="0" t="str">
        <f aca="false">IF(B44="","",IF(Settings!$B$4="Basic Store or higher",INDEX(Rates!$L$5:$L$25,MATCH(B44,Rates!$A$5:$A$25,0)),INDEX(Rates!$F$5:$F$25,MATCH(B44,Rates!$A$5:$A$25,0))))</f>
        <v/>
      </c>
      <c r="Z44" s="0" t="str">
        <f aca="false">IF(B44="","",IF(Settings!$B$4="Basic Store or higher",INDEX(Rates!$M$5:$M$25,MATCH(B44,Rates!$A$5:$A$25,0)),INDEX(Rates!$G$5:$G$25,MATCH(B44,Rates!$A$5:$A$25,0))))</f>
        <v/>
      </c>
      <c r="AA44" s="0" t="str">
        <f aca="false">IF(B44="","",INDEX(Rates!$N$5:$N$25,MATCH(B44,Rates!$A$5:$A$25,0)))</f>
        <v/>
      </c>
    </row>
    <row r="45" customFormat="false" ht="15" hidden="false" customHeight="false" outlineLevel="0" collapsed="false">
      <c r="A45" s="8"/>
      <c r="B45" s="8"/>
      <c r="C45" s="15"/>
      <c r="D45" s="15"/>
      <c r="E45" s="15"/>
      <c r="F45" s="15"/>
      <c r="G45" s="15"/>
      <c r="H45" s="16"/>
      <c r="I45" s="8"/>
      <c r="J45" s="17" t="n">
        <f aca="false">IF(ISNUMBER(C45),(C45+N(D45))*(1+Settings!$B$5),0)</f>
        <v>0</v>
      </c>
      <c r="K45" s="17" t="n">
        <f aca="false">IF(OR(B45="",J45=0),0,IF(U45="flat",V45*J45,IF(U45="cliff",IF(J45&lt;=W45,V45*J45,IF(J45&lt;=Y45,X45*J45,Z45*J45)),V45*MIN(J45,W45)+X45*MAX(0,MIN(J45,Y45)-W45)+Z45*MAX(0,J45-Y45))))</f>
        <v>0</v>
      </c>
      <c r="L45" s="17" t="n">
        <f aca="false">IF(J45=0,0,IF(AND(ISNUMBER(AA45),J45&gt;=AA45),0,IF(J45&lt;=10,0.3,0.4)))</f>
        <v>0</v>
      </c>
      <c r="M45" s="17" t="n">
        <f aca="false">N(H45)*J45+IF(I45="Y",0.0165*J45,0)+IF(Settings!$B$6="Yes",Settings!$B$7,0)</f>
        <v>0</v>
      </c>
      <c r="N45" s="17" t="n">
        <f aca="false">K45+L45+M45</f>
        <v>0</v>
      </c>
      <c r="O45" s="17" t="n">
        <f aca="false">IF(ISNUMBER(C45),C45+N(D45)-N45,0)</f>
        <v>0</v>
      </c>
      <c r="P45" s="17" t="n">
        <f aca="false">IF(ISNUMBER(C45),O45-N(E45)-N(F45)-N(G45),0)</f>
        <v>0</v>
      </c>
      <c r="Q45" s="18" t="str">
        <f aca="false">IF(AND(ISNUMBER(C45),C45+N(D45)&gt;0),P45/(C45+N(D45)),"")</f>
        <v/>
      </c>
      <c r="R45" s="18" t="str">
        <f aca="false">IF(AND(ISNUMBER(C45),C45&gt;0),N45/C45,"")</f>
        <v/>
      </c>
      <c r="S45" s="19" t="str">
        <f aca="false">IF(OR(U45&lt;&gt;"cliff",J45=0),"",IF(AND(J45&gt;W45*0.85,J45&lt;=W45),"Just under a cliff",IF(AND(U45="cliff",J45&gt;W45,J45&lt;=W45*1.15),"Just over a cliff","")))</f>
        <v/>
      </c>
      <c r="U45" s="0" t="str">
        <f aca="false">IF(B45="","",IF(Settings!$B$4="Basic Store or higher",INDEX(Rates!$H$5:$H$25,MATCH(B45,Rates!$A$5:$A$25,0)),INDEX(Rates!$B$5:$B$25,MATCH(B45,Rates!$A$5:$A$25,0))))</f>
        <v/>
      </c>
      <c r="V45" s="0" t="str">
        <f aca="false">IF(B45="","",IF(Settings!$B$4="Basic Store or higher",INDEX(Rates!$I$5:$I$25,MATCH(B45,Rates!$A$5:$A$25,0)),INDEX(Rates!$C$5:$C$25,MATCH(B45,Rates!$A$5:$A$25,0))))</f>
        <v/>
      </c>
      <c r="W45" s="0" t="str">
        <f aca="false">IF(B45="","",IF(Settings!$B$4="Basic Store or higher",INDEX(Rates!$J$5:$J$25,MATCH(B45,Rates!$A$5:$A$25,0)),INDEX(Rates!$D$5:$D$25,MATCH(B45,Rates!$A$5:$A$25,0))))</f>
        <v/>
      </c>
      <c r="X45" s="0" t="str">
        <f aca="false">IF(B45="","",IF(Settings!$B$4="Basic Store or higher",INDEX(Rates!$K$5:$K$25,MATCH(B45,Rates!$A$5:$A$25,0)),INDEX(Rates!$E$5:$E$25,MATCH(B45,Rates!$A$5:$A$25,0))))</f>
        <v/>
      </c>
      <c r="Y45" s="0" t="str">
        <f aca="false">IF(B45="","",IF(Settings!$B$4="Basic Store or higher",INDEX(Rates!$L$5:$L$25,MATCH(B45,Rates!$A$5:$A$25,0)),INDEX(Rates!$F$5:$F$25,MATCH(B45,Rates!$A$5:$A$25,0))))</f>
        <v/>
      </c>
      <c r="Z45" s="0" t="str">
        <f aca="false">IF(B45="","",IF(Settings!$B$4="Basic Store or higher",INDEX(Rates!$M$5:$M$25,MATCH(B45,Rates!$A$5:$A$25,0)),INDEX(Rates!$G$5:$G$25,MATCH(B45,Rates!$A$5:$A$25,0))))</f>
        <v/>
      </c>
      <c r="AA45" s="0" t="str">
        <f aca="false">IF(B45="","",INDEX(Rates!$N$5:$N$25,MATCH(B45,Rates!$A$5:$A$25,0)))</f>
        <v/>
      </c>
    </row>
    <row r="46" customFormat="false" ht="15" hidden="false" customHeight="false" outlineLevel="0" collapsed="false">
      <c r="A46" s="8"/>
      <c r="B46" s="8"/>
      <c r="C46" s="15"/>
      <c r="D46" s="15"/>
      <c r="E46" s="15"/>
      <c r="F46" s="15"/>
      <c r="G46" s="15"/>
      <c r="H46" s="16"/>
      <c r="I46" s="8"/>
      <c r="J46" s="17" t="n">
        <f aca="false">IF(ISNUMBER(C46),(C46+N(D46))*(1+Settings!$B$5),0)</f>
        <v>0</v>
      </c>
      <c r="K46" s="17" t="n">
        <f aca="false">IF(OR(B46="",J46=0),0,IF(U46="flat",V46*J46,IF(U46="cliff",IF(J46&lt;=W46,V46*J46,IF(J46&lt;=Y46,X46*J46,Z46*J46)),V46*MIN(J46,W46)+X46*MAX(0,MIN(J46,Y46)-W46)+Z46*MAX(0,J46-Y46))))</f>
        <v>0</v>
      </c>
      <c r="L46" s="17" t="n">
        <f aca="false">IF(J46=0,0,IF(AND(ISNUMBER(AA46),J46&gt;=AA46),0,IF(J46&lt;=10,0.3,0.4)))</f>
        <v>0</v>
      </c>
      <c r="M46" s="17" t="n">
        <f aca="false">N(H46)*J46+IF(I46="Y",0.0165*J46,0)+IF(Settings!$B$6="Yes",Settings!$B$7,0)</f>
        <v>0</v>
      </c>
      <c r="N46" s="17" t="n">
        <f aca="false">K46+L46+M46</f>
        <v>0</v>
      </c>
      <c r="O46" s="17" t="n">
        <f aca="false">IF(ISNUMBER(C46),C46+N(D46)-N46,0)</f>
        <v>0</v>
      </c>
      <c r="P46" s="17" t="n">
        <f aca="false">IF(ISNUMBER(C46),O46-N(E46)-N(F46)-N(G46),0)</f>
        <v>0</v>
      </c>
      <c r="Q46" s="18" t="str">
        <f aca="false">IF(AND(ISNUMBER(C46),C46+N(D46)&gt;0),P46/(C46+N(D46)),"")</f>
        <v/>
      </c>
      <c r="R46" s="18" t="str">
        <f aca="false">IF(AND(ISNUMBER(C46),C46&gt;0),N46/C46,"")</f>
        <v/>
      </c>
      <c r="S46" s="19" t="str">
        <f aca="false">IF(OR(U46&lt;&gt;"cliff",J46=0),"",IF(AND(J46&gt;W46*0.85,J46&lt;=W46),"Just under a cliff",IF(AND(U46="cliff",J46&gt;W46,J46&lt;=W46*1.15),"Just over a cliff","")))</f>
        <v/>
      </c>
      <c r="U46" s="0" t="str">
        <f aca="false">IF(B46="","",IF(Settings!$B$4="Basic Store or higher",INDEX(Rates!$H$5:$H$25,MATCH(B46,Rates!$A$5:$A$25,0)),INDEX(Rates!$B$5:$B$25,MATCH(B46,Rates!$A$5:$A$25,0))))</f>
        <v/>
      </c>
      <c r="V46" s="0" t="str">
        <f aca="false">IF(B46="","",IF(Settings!$B$4="Basic Store or higher",INDEX(Rates!$I$5:$I$25,MATCH(B46,Rates!$A$5:$A$25,0)),INDEX(Rates!$C$5:$C$25,MATCH(B46,Rates!$A$5:$A$25,0))))</f>
        <v/>
      </c>
      <c r="W46" s="0" t="str">
        <f aca="false">IF(B46="","",IF(Settings!$B$4="Basic Store or higher",INDEX(Rates!$J$5:$J$25,MATCH(B46,Rates!$A$5:$A$25,0)),INDEX(Rates!$D$5:$D$25,MATCH(B46,Rates!$A$5:$A$25,0))))</f>
        <v/>
      </c>
      <c r="X46" s="0" t="str">
        <f aca="false">IF(B46="","",IF(Settings!$B$4="Basic Store or higher",INDEX(Rates!$K$5:$K$25,MATCH(B46,Rates!$A$5:$A$25,0)),INDEX(Rates!$E$5:$E$25,MATCH(B46,Rates!$A$5:$A$25,0))))</f>
        <v/>
      </c>
      <c r="Y46" s="0" t="str">
        <f aca="false">IF(B46="","",IF(Settings!$B$4="Basic Store or higher",INDEX(Rates!$L$5:$L$25,MATCH(B46,Rates!$A$5:$A$25,0)),INDEX(Rates!$F$5:$F$25,MATCH(B46,Rates!$A$5:$A$25,0))))</f>
        <v/>
      </c>
      <c r="Z46" s="0" t="str">
        <f aca="false">IF(B46="","",IF(Settings!$B$4="Basic Store or higher",INDEX(Rates!$M$5:$M$25,MATCH(B46,Rates!$A$5:$A$25,0)),INDEX(Rates!$G$5:$G$25,MATCH(B46,Rates!$A$5:$A$25,0))))</f>
        <v/>
      </c>
      <c r="AA46" s="0" t="str">
        <f aca="false">IF(B46="","",INDEX(Rates!$N$5:$N$25,MATCH(B46,Rates!$A$5:$A$25,0)))</f>
        <v/>
      </c>
    </row>
    <row r="47" customFormat="false" ht="15" hidden="false" customHeight="false" outlineLevel="0" collapsed="false">
      <c r="A47" s="8"/>
      <c r="B47" s="8"/>
      <c r="C47" s="15"/>
      <c r="D47" s="15"/>
      <c r="E47" s="15"/>
      <c r="F47" s="15"/>
      <c r="G47" s="15"/>
      <c r="H47" s="16"/>
      <c r="I47" s="8"/>
      <c r="J47" s="17" t="n">
        <f aca="false">IF(ISNUMBER(C47),(C47+N(D47))*(1+Settings!$B$5),0)</f>
        <v>0</v>
      </c>
      <c r="K47" s="17" t="n">
        <f aca="false">IF(OR(B47="",J47=0),0,IF(U47="flat",V47*J47,IF(U47="cliff",IF(J47&lt;=W47,V47*J47,IF(J47&lt;=Y47,X47*J47,Z47*J47)),V47*MIN(J47,W47)+X47*MAX(0,MIN(J47,Y47)-W47)+Z47*MAX(0,J47-Y47))))</f>
        <v>0</v>
      </c>
      <c r="L47" s="17" t="n">
        <f aca="false">IF(J47=0,0,IF(AND(ISNUMBER(AA47),J47&gt;=AA47),0,IF(J47&lt;=10,0.3,0.4)))</f>
        <v>0</v>
      </c>
      <c r="M47" s="17" t="n">
        <f aca="false">N(H47)*J47+IF(I47="Y",0.0165*J47,0)+IF(Settings!$B$6="Yes",Settings!$B$7,0)</f>
        <v>0</v>
      </c>
      <c r="N47" s="17" t="n">
        <f aca="false">K47+L47+M47</f>
        <v>0</v>
      </c>
      <c r="O47" s="17" t="n">
        <f aca="false">IF(ISNUMBER(C47),C47+N(D47)-N47,0)</f>
        <v>0</v>
      </c>
      <c r="P47" s="17" t="n">
        <f aca="false">IF(ISNUMBER(C47),O47-N(E47)-N(F47)-N(G47),0)</f>
        <v>0</v>
      </c>
      <c r="Q47" s="18" t="str">
        <f aca="false">IF(AND(ISNUMBER(C47),C47+N(D47)&gt;0),P47/(C47+N(D47)),"")</f>
        <v/>
      </c>
      <c r="R47" s="18" t="str">
        <f aca="false">IF(AND(ISNUMBER(C47),C47&gt;0),N47/C47,"")</f>
        <v/>
      </c>
      <c r="S47" s="19" t="str">
        <f aca="false">IF(OR(U47&lt;&gt;"cliff",J47=0),"",IF(AND(J47&gt;W47*0.85,J47&lt;=W47),"Just under a cliff",IF(AND(U47="cliff",J47&gt;W47,J47&lt;=W47*1.15),"Just over a cliff","")))</f>
        <v/>
      </c>
      <c r="U47" s="0" t="str">
        <f aca="false">IF(B47="","",IF(Settings!$B$4="Basic Store or higher",INDEX(Rates!$H$5:$H$25,MATCH(B47,Rates!$A$5:$A$25,0)),INDEX(Rates!$B$5:$B$25,MATCH(B47,Rates!$A$5:$A$25,0))))</f>
        <v/>
      </c>
      <c r="V47" s="0" t="str">
        <f aca="false">IF(B47="","",IF(Settings!$B$4="Basic Store or higher",INDEX(Rates!$I$5:$I$25,MATCH(B47,Rates!$A$5:$A$25,0)),INDEX(Rates!$C$5:$C$25,MATCH(B47,Rates!$A$5:$A$25,0))))</f>
        <v/>
      </c>
      <c r="W47" s="0" t="str">
        <f aca="false">IF(B47="","",IF(Settings!$B$4="Basic Store or higher",INDEX(Rates!$J$5:$J$25,MATCH(B47,Rates!$A$5:$A$25,0)),INDEX(Rates!$D$5:$D$25,MATCH(B47,Rates!$A$5:$A$25,0))))</f>
        <v/>
      </c>
      <c r="X47" s="0" t="str">
        <f aca="false">IF(B47="","",IF(Settings!$B$4="Basic Store or higher",INDEX(Rates!$K$5:$K$25,MATCH(B47,Rates!$A$5:$A$25,0)),INDEX(Rates!$E$5:$E$25,MATCH(B47,Rates!$A$5:$A$25,0))))</f>
        <v/>
      </c>
      <c r="Y47" s="0" t="str">
        <f aca="false">IF(B47="","",IF(Settings!$B$4="Basic Store or higher",INDEX(Rates!$L$5:$L$25,MATCH(B47,Rates!$A$5:$A$25,0)),INDEX(Rates!$F$5:$F$25,MATCH(B47,Rates!$A$5:$A$25,0))))</f>
        <v/>
      </c>
      <c r="Z47" s="0" t="str">
        <f aca="false">IF(B47="","",IF(Settings!$B$4="Basic Store or higher",INDEX(Rates!$M$5:$M$25,MATCH(B47,Rates!$A$5:$A$25,0)),INDEX(Rates!$G$5:$G$25,MATCH(B47,Rates!$A$5:$A$25,0))))</f>
        <v/>
      </c>
      <c r="AA47" s="0" t="str">
        <f aca="false">IF(B47="","",INDEX(Rates!$N$5:$N$25,MATCH(B47,Rates!$A$5:$A$25,0)))</f>
        <v/>
      </c>
    </row>
    <row r="48" customFormat="false" ht="15" hidden="false" customHeight="false" outlineLevel="0" collapsed="false">
      <c r="A48" s="8"/>
      <c r="B48" s="8"/>
      <c r="C48" s="15"/>
      <c r="D48" s="15"/>
      <c r="E48" s="15"/>
      <c r="F48" s="15"/>
      <c r="G48" s="15"/>
      <c r="H48" s="16"/>
      <c r="I48" s="8"/>
      <c r="J48" s="17" t="n">
        <f aca="false">IF(ISNUMBER(C48),(C48+N(D48))*(1+Settings!$B$5),0)</f>
        <v>0</v>
      </c>
      <c r="K48" s="17" t="n">
        <f aca="false">IF(OR(B48="",J48=0),0,IF(U48="flat",V48*J48,IF(U48="cliff",IF(J48&lt;=W48,V48*J48,IF(J48&lt;=Y48,X48*J48,Z48*J48)),V48*MIN(J48,W48)+X48*MAX(0,MIN(J48,Y48)-W48)+Z48*MAX(0,J48-Y48))))</f>
        <v>0</v>
      </c>
      <c r="L48" s="17" t="n">
        <f aca="false">IF(J48=0,0,IF(AND(ISNUMBER(AA48),J48&gt;=AA48),0,IF(J48&lt;=10,0.3,0.4)))</f>
        <v>0</v>
      </c>
      <c r="M48" s="17" t="n">
        <f aca="false">N(H48)*J48+IF(I48="Y",0.0165*J48,0)+IF(Settings!$B$6="Yes",Settings!$B$7,0)</f>
        <v>0</v>
      </c>
      <c r="N48" s="17" t="n">
        <f aca="false">K48+L48+M48</f>
        <v>0</v>
      </c>
      <c r="O48" s="17" t="n">
        <f aca="false">IF(ISNUMBER(C48),C48+N(D48)-N48,0)</f>
        <v>0</v>
      </c>
      <c r="P48" s="17" t="n">
        <f aca="false">IF(ISNUMBER(C48),O48-N(E48)-N(F48)-N(G48),0)</f>
        <v>0</v>
      </c>
      <c r="Q48" s="18" t="str">
        <f aca="false">IF(AND(ISNUMBER(C48),C48+N(D48)&gt;0),P48/(C48+N(D48)),"")</f>
        <v/>
      </c>
      <c r="R48" s="18" t="str">
        <f aca="false">IF(AND(ISNUMBER(C48),C48&gt;0),N48/C48,"")</f>
        <v/>
      </c>
      <c r="S48" s="19" t="str">
        <f aca="false">IF(OR(U48&lt;&gt;"cliff",J48=0),"",IF(AND(J48&gt;W48*0.85,J48&lt;=W48),"Just under a cliff",IF(AND(U48="cliff",J48&gt;W48,J48&lt;=W48*1.15),"Just over a cliff","")))</f>
        <v/>
      </c>
      <c r="U48" s="0" t="str">
        <f aca="false">IF(B48="","",IF(Settings!$B$4="Basic Store or higher",INDEX(Rates!$H$5:$H$25,MATCH(B48,Rates!$A$5:$A$25,0)),INDEX(Rates!$B$5:$B$25,MATCH(B48,Rates!$A$5:$A$25,0))))</f>
        <v/>
      </c>
      <c r="V48" s="0" t="str">
        <f aca="false">IF(B48="","",IF(Settings!$B$4="Basic Store or higher",INDEX(Rates!$I$5:$I$25,MATCH(B48,Rates!$A$5:$A$25,0)),INDEX(Rates!$C$5:$C$25,MATCH(B48,Rates!$A$5:$A$25,0))))</f>
        <v/>
      </c>
      <c r="W48" s="0" t="str">
        <f aca="false">IF(B48="","",IF(Settings!$B$4="Basic Store or higher",INDEX(Rates!$J$5:$J$25,MATCH(B48,Rates!$A$5:$A$25,0)),INDEX(Rates!$D$5:$D$25,MATCH(B48,Rates!$A$5:$A$25,0))))</f>
        <v/>
      </c>
      <c r="X48" s="0" t="str">
        <f aca="false">IF(B48="","",IF(Settings!$B$4="Basic Store or higher",INDEX(Rates!$K$5:$K$25,MATCH(B48,Rates!$A$5:$A$25,0)),INDEX(Rates!$E$5:$E$25,MATCH(B48,Rates!$A$5:$A$25,0))))</f>
        <v/>
      </c>
      <c r="Y48" s="0" t="str">
        <f aca="false">IF(B48="","",IF(Settings!$B$4="Basic Store or higher",INDEX(Rates!$L$5:$L$25,MATCH(B48,Rates!$A$5:$A$25,0)),INDEX(Rates!$F$5:$F$25,MATCH(B48,Rates!$A$5:$A$25,0))))</f>
        <v/>
      </c>
      <c r="Z48" s="0" t="str">
        <f aca="false">IF(B48="","",IF(Settings!$B$4="Basic Store or higher",INDEX(Rates!$M$5:$M$25,MATCH(B48,Rates!$A$5:$A$25,0)),INDEX(Rates!$G$5:$G$25,MATCH(B48,Rates!$A$5:$A$25,0))))</f>
        <v/>
      </c>
      <c r="AA48" s="0" t="str">
        <f aca="false">IF(B48="","",INDEX(Rates!$N$5:$N$25,MATCH(B48,Rates!$A$5:$A$25,0)))</f>
        <v/>
      </c>
    </row>
    <row r="49" customFormat="false" ht="15" hidden="false" customHeight="false" outlineLevel="0" collapsed="false">
      <c r="A49" s="8"/>
      <c r="B49" s="8"/>
      <c r="C49" s="15"/>
      <c r="D49" s="15"/>
      <c r="E49" s="15"/>
      <c r="F49" s="15"/>
      <c r="G49" s="15"/>
      <c r="H49" s="16"/>
      <c r="I49" s="8"/>
      <c r="J49" s="17" t="n">
        <f aca="false">IF(ISNUMBER(C49),(C49+N(D49))*(1+Settings!$B$5),0)</f>
        <v>0</v>
      </c>
      <c r="K49" s="17" t="n">
        <f aca="false">IF(OR(B49="",J49=0),0,IF(U49="flat",V49*J49,IF(U49="cliff",IF(J49&lt;=W49,V49*J49,IF(J49&lt;=Y49,X49*J49,Z49*J49)),V49*MIN(J49,W49)+X49*MAX(0,MIN(J49,Y49)-W49)+Z49*MAX(0,J49-Y49))))</f>
        <v>0</v>
      </c>
      <c r="L49" s="17" t="n">
        <f aca="false">IF(J49=0,0,IF(AND(ISNUMBER(AA49),J49&gt;=AA49),0,IF(J49&lt;=10,0.3,0.4)))</f>
        <v>0</v>
      </c>
      <c r="M49" s="17" t="n">
        <f aca="false">N(H49)*J49+IF(I49="Y",0.0165*J49,0)+IF(Settings!$B$6="Yes",Settings!$B$7,0)</f>
        <v>0</v>
      </c>
      <c r="N49" s="17" t="n">
        <f aca="false">K49+L49+M49</f>
        <v>0</v>
      </c>
      <c r="O49" s="17" t="n">
        <f aca="false">IF(ISNUMBER(C49),C49+N(D49)-N49,0)</f>
        <v>0</v>
      </c>
      <c r="P49" s="17" t="n">
        <f aca="false">IF(ISNUMBER(C49),O49-N(E49)-N(F49)-N(G49),0)</f>
        <v>0</v>
      </c>
      <c r="Q49" s="18" t="str">
        <f aca="false">IF(AND(ISNUMBER(C49),C49+N(D49)&gt;0),P49/(C49+N(D49)),"")</f>
        <v/>
      </c>
      <c r="R49" s="18" t="str">
        <f aca="false">IF(AND(ISNUMBER(C49),C49&gt;0),N49/C49,"")</f>
        <v/>
      </c>
      <c r="S49" s="19" t="str">
        <f aca="false">IF(OR(U49&lt;&gt;"cliff",J49=0),"",IF(AND(J49&gt;W49*0.85,J49&lt;=W49),"Just under a cliff",IF(AND(U49="cliff",J49&gt;W49,J49&lt;=W49*1.15),"Just over a cliff","")))</f>
        <v/>
      </c>
      <c r="U49" s="0" t="str">
        <f aca="false">IF(B49="","",IF(Settings!$B$4="Basic Store or higher",INDEX(Rates!$H$5:$H$25,MATCH(B49,Rates!$A$5:$A$25,0)),INDEX(Rates!$B$5:$B$25,MATCH(B49,Rates!$A$5:$A$25,0))))</f>
        <v/>
      </c>
      <c r="V49" s="0" t="str">
        <f aca="false">IF(B49="","",IF(Settings!$B$4="Basic Store or higher",INDEX(Rates!$I$5:$I$25,MATCH(B49,Rates!$A$5:$A$25,0)),INDEX(Rates!$C$5:$C$25,MATCH(B49,Rates!$A$5:$A$25,0))))</f>
        <v/>
      </c>
      <c r="W49" s="0" t="str">
        <f aca="false">IF(B49="","",IF(Settings!$B$4="Basic Store or higher",INDEX(Rates!$J$5:$J$25,MATCH(B49,Rates!$A$5:$A$25,0)),INDEX(Rates!$D$5:$D$25,MATCH(B49,Rates!$A$5:$A$25,0))))</f>
        <v/>
      </c>
      <c r="X49" s="0" t="str">
        <f aca="false">IF(B49="","",IF(Settings!$B$4="Basic Store or higher",INDEX(Rates!$K$5:$K$25,MATCH(B49,Rates!$A$5:$A$25,0)),INDEX(Rates!$E$5:$E$25,MATCH(B49,Rates!$A$5:$A$25,0))))</f>
        <v/>
      </c>
      <c r="Y49" s="0" t="str">
        <f aca="false">IF(B49="","",IF(Settings!$B$4="Basic Store or higher",INDEX(Rates!$L$5:$L$25,MATCH(B49,Rates!$A$5:$A$25,0)),INDEX(Rates!$F$5:$F$25,MATCH(B49,Rates!$A$5:$A$25,0))))</f>
        <v/>
      </c>
      <c r="Z49" s="0" t="str">
        <f aca="false">IF(B49="","",IF(Settings!$B$4="Basic Store or higher",INDEX(Rates!$M$5:$M$25,MATCH(B49,Rates!$A$5:$A$25,0)),INDEX(Rates!$G$5:$G$25,MATCH(B49,Rates!$A$5:$A$25,0))))</f>
        <v/>
      </c>
      <c r="AA49" s="0" t="str">
        <f aca="false">IF(B49="","",INDEX(Rates!$N$5:$N$25,MATCH(B49,Rates!$A$5:$A$25,0)))</f>
        <v/>
      </c>
    </row>
    <row r="50" customFormat="false" ht="15" hidden="false" customHeight="false" outlineLevel="0" collapsed="false">
      <c r="A50" s="8"/>
      <c r="B50" s="8"/>
      <c r="C50" s="15"/>
      <c r="D50" s="15"/>
      <c r="E50" s="15"/>
      <c r="F50" s="15"/>
      <c r="G50" s="15"/>
      <c r="H50" s="16"/>
      <c r="I50" s="8"/>
      <c r="J50" s="17" t="n">
        <f aca="false">IF(ISNUMBER(C50),(C50+N(D50))*(1+Settings!$B$5),0)</f>
        <v>0</v>
      </c>
      <c r="K50" s="17" t="n">
        <f aca="false">IF(OR(B50="",J50=0),0,IF(U50="flat",V50*J50,IF(U50="cliff",IF(J50&lt;=W50,V50*J50,IF(J50&lt;=Y50,X50*J50,Z50*J50)),V50*MIN(J50,W50)+X50*MAX(0,MIN(J50,Y50)-W50)+Z50*MAX(0,J50-Y50))))</f>
        <v>0</v>
      </c>
      <c r="L50" s="17" t="n">
        <f aca="false">IF(J50=0,0,IF(AND(ISNUMBER(AA50),J50&gt;=AA50),0,IF(J50&lt;=10,0.3,0.4)))</f>
        <v>0</v>
      </c>
      <c r="M50" s="17" t="n">
        <f aca="false">N(H50)*J50+IF(I50="Y",0.0165*J50,0)+IF(Settings!$B$6="Yes",Settings!$B$7,0)</f>
        <v>0</v>
      </c>
      <c r="N50" s="17" t="n">
        <f aca="false">K50+L50+M50</f>
        <v>0</v>
      </c>
      <c r="O50" s="17" t="n">
        <f aca="false">IF(ISNUMBER(C50),C50+N(D50)-N50,0)</f>
        <v>0</v>
      </c>
      <c r="P50" s="17" t="n">
        <f aca="false">IF(ISNUMBER(C50),O50-N(E50)-N(F50)-N(G50),0)</f>
        <v>0</v>
      </c>
      <c r="Q50" s="18" t="str">
        <f aca="false">IF(AND(ISNUMBER(C50),C50+N(D50)&gt;0),P50/(C50+N(D50)),"")</f>
        <v/>
      </c>
      <c r="R50" s="18" t="str">
        <f aca="false">IF(AND(ISNUMBER(C50),C50&gt;0),N50/C50,"")</f>
        <v/>
      </c>
      <c r="S50" s="19" t="str">
        <f aca="false">IF(OR(U50&lt;&gt;"cliff",J50=0),"",IF(AND(J50&gt;W50*0.85,J50&lt;=W50),"Just under a cliff",IF(AND(U50="cliff",J50&gt;W50,J50&lt;=W50*1.15),"Just over a cliff","")))</f>
        <v/>
      </c>
      <c r="U50" s="0" t="str">
        <f aca="false">IF(B50="","",IF(Settings!$B$4="Basic Store or higher",INDEX(Rates!$H$5:$H$25,MATCH(B50,Rates!$A$5:$A$25,0)),INDEX(Rates!$B$5:$B$25,MATCH(B50,Rates!$A$5:$A$25,0))))</f>
        <v/>
      </c>
      <c r="V50" s="0" t="str">
        <f aca="false">IF(B50="","",IF(Settings!$B$4="Basic Store or higher",INDEX(Rates!$I$5:$I$25,MATCH(B50,Rates!$A$5:$A$25,0)),INDEX(Rates!$C$5:$C$25,MATCH(B50,Rates!$A$5:$A$25,0))))</f>
        <v/>
      </c>
      <c r="W50" s="0" t="str">
        <f aca="false">IF(B50="","",IF(Settings!$B$4="Basic Store or higher",INDEX(Rates!$J$5:$J$25,MATCH(B50,Rates!$A$5:$A$25,0)),INDEX(Rates!$D$5:$D$25,MATCH(B50,Rates!$A$5:$A$25,0))))</f>
        <v/>
      </c>
      <c r="X50" s="0" t="str">
        <f aca="false">IF(B50="","",IF(Settings!$B$4="Basic Store or higher",INDEX(Rates!$K$5:$K$25,MATCH(B50,Rates!$A$5:$A$25,0)),INDEX(Rates!$E$5:$E$25,MATCH(B50,Rates!$A$5:$A$25,0))))</f>
        <v/>
      </c>
      <c r="Y50" s="0" t="str">
        <f aca="false">IF(B50="","",IF(Settings!$B$4="Basic Store or higher",INDEX(Rates!$L$5:$L$25,MATCH(B50,Rates!$A$5:$A$25,0)),INDEX(Rates!$F$5:$F$25,MATCH(B50,Rates!$A$5:$A$25,0))))</f>
        <v/>
      </c>
      <c r="Z50" s="0" t="str">
        <f aca="false">IF(B50="","",IF(Settings!$B$4="Basic Store or higher",INDEX(Rates!$M$5:$M$25,MATCH(B50,Rates!$A$5:$A$25,0)),INDEX(Rates!$G$5:$G$25,MATCH(B50,Rates!$A$5:$A$25,0))))</f>
        <v/>
      </c>
      <c r="AA50" s="0" t="str">
        <f aca="false">IF(B50="","",INDEX(Rates!$N$5:$N$25,MATCH(B50,Rates!$A$5:$A$25,0)))</f>
        <v/>
      </c>
    </row>
    <row r="51" customFormat="false" ht="15" hidden="false" customHeight="false" outlineLevel="0" collapsed="false">
      <c r="A51" s="8"/>
      <c r="B51" s="8"/>
      <c r="C51" s="15"/>
      <c r="D51" s="15"/>
      <c r="E51" s="15"/>
      <c r="F51" s="15"/>
      <c r="G51" s="15"/>
      <c r="H51" s="16"/>
      <c r="I51" s="8"/>
      <c r="J51" s="17" t="n">
        <f aca="false">IF(ISNUMBER(C51),(C51+N(D51))*(1+Settings!$B$5),0)</f>
        <v>0</v>
      </c>
      <c r="K51" s="17" t="n">
        <f aca="false">IF(OR(B51="",J51=0),0,IF(U51="flat",V51*J51,IF(U51="cliff",IF(J51&lt;=W51,V51*J51,IF(J51&lt;=Y51,X51*J51,Z51*J51)),V51*MIN(J51,W51)+X51*MAX(0,MIN(J51,Y51)-W51)+Z51*MAX(0,J51-Y51))))</f>
        <v>0</v>
      </c>
      <c r="L51" s="17" t="n">
        <f aca="false">IF(J51=0,0,IF(AND(ISNUMBER(AA51),J51&gt;=AA51),0,IF(J51&lt;=10,0.3,0.4)))</f>
        <v>0</v>
      </c>
      <c r="M51" s="17" t="n">
        <f aca="false">N(H51)*J51+IF(I51="Y",0.0165*J51,0)+IF(Settings!$B$6="Yes",Settings!$B$7,0)</f>
        <v>0</v>
      </c>
      <c r="N51" s="17" t="n">
        <f aca="false">K51+L51+M51</f>
        <v>0</v>
      </c>
      <c r="O51" s="17" t="n">
        <f aca="false">IF(ISNUMBER(C51),C51+N(D51)-N51,0)</f>
        <v>0</v>
      </c>
      <c r="P51" s="17" t="n">
        <f aca="false">IF(ISNUMBER(C51),O51-N(E51)-N(F51)-N(G51),0)</f>
        <v>0</v>
      </c>
      <c r="Q51" s="18" t="str">
        <f aca="false">IF(AND(ISNUMBER(C51),C51+N(D51)&gt;0),P51/(C51+N(D51)),"")</f>
        <v/>
      </c>
      <c r="R51" s="18" t="str">
        <f aca="false">IF(AND(ISNUMBER(C51),C51&gt;0),N51/C51,"")</f>
        <v/>
      </c>
      <c r="S51" s="19" t="str">
        <f aca="false">IF(OR(U51&lt;&gt;"cliff",J51=0),"",IF(AND(J51&gt;W51*0.85,J51&lt;=W51),"Just under a cliff",IF(AND(U51="cliff",J51&gt;W51,J51&lt;=W51*1.15),"Just over a cliff","")))</f>
        <v/>
      </c>
      <c r="U51" s="0" t="str">
        <f aca="false">IF(B51="","",IF(Settings!$B$4="Basic Store or higher",INDEX(Rates!$H$5:$H$25,MATCH(B51,Rates!$A$5:$A$25,0)),INDEX(Rates!$B$5:$B$25,MATCH(B51,Rates!$A$5:$A$25,0))))</f>
        <v/>
      </c>
      <c r="V51" s="0" t="str">
        <f aca="false">IF(B51="","",IF(Settings!$B$4="Basic Store or higher",INDEX(Rates!$I$5:$I$25,MATCH(B51,Rates!$A$5:$A$25,0)),INDEX(Rates!$C$5:$C$25,MATCH(B51,Rates!$A$5:$A$25,0))))</f>
        <v/>
      </c>
      <c r="W51" s="0" t="str">
        <f aca="false">IF(B51="","",IF(Settings!$B$4="Basic Store or higher",INDEX(Rates!$J$5:$J$25,MATCH(B51,Rates!$A$5:$A$25,0)),INDEX(Rates!$D$5:$D$25,MATCH(B51,Rates!$A$5:$A$25,0))))</f>
        <v/>
      </c>
      <c r="X51" s="0" t="str">
        <f aca="false">IF(B51="","",IF(Settings!$B$4="Basic Store or higher",INDEX(Rates!$K$5:$K$25,MATCH(B51,Rates!$A$5:$A$25,0)),INDEX(Rates!$E$5:$E$25,MATCH(B51,Rates!$A$5:$A$25,0))))</f>
        <v/>
      </c>
      <c r="Y51" s="0" t="str">
        <f aca="false">IF(B51="","",IF(Settings!$B$4="Basic Store or higher",INDEX(Rates!$L$5:$L$25,MATCH(B51,Rates!$A$5:$A$25,0)),INDEX(Rates!$F$5:$F$25,MATCH(B51,Rates!$A$5:$A$25,0))))</f>
        <v/>
      </c>
      <c r="Z51" s="0" t="str">
        <f aca="false">IF(B51="","",IF(Settings!$B$4="Basic Store or higher",INDEX(Rates!$M$5:$M$25,MATCH(B51,Rates!$A$5:$A$25,0)),INDEX(Rates!$G$5:$G$25,MATCH(B51,Rates!$A$5:$A$25,0))))</f>
        <v/>
      </c>
      <c r="AA51" s="0" t="str">
        <f aca="false">IF(B51="","",INDEX(Rates!$N$5:$N$25,MATCH(B51,Rates!$A$5:$A$25,0)))</f>
        <v/>
      </c>
    </row>
    <row r="52" customFormat="false" ht="15" hidden="false" customHeight="false" outlineLevel="0" collapsed="false">
      <c r="A52" s="8"/>
      <c r="B52" s="8"/>
      <c r="C52" s="15"/>
      <c r="D52" s="15"/>
      <c r="E52" s="15"/>
      <c r="F52" s="15"/>
      <c r="G52" s="15"/>
      <c r="H52" s="16"/>
      <c r="I52" s="8"/>
      <c r="J52" s="17" t="n">
        <f aca="false">IF(ISNUMBER(C52),(C52+N(D52))*(1+Settings!$B$5),0)</f>
        <v>0</v>
      </c>
      <c r="K52" s="17" t="n">
        <f aca="false">IF(OR(B52="",J52=0),0,IF(U52="flat",V52*J52,IF(U52="cliff",IF(J52&lt;=W52,V52*J52,IF(J52&lt;=Y52,X52*J52,Z52*J52)),V52*MIN(J52,W52)+X52*MAX(0,MIN(J52,Y52)-W52)+Z52*MAX(0,J52-Y52))))</f>
        <v>0</v>
      </c>
      <c r="L52" s="17" t="n">
        <f aca="false">IF(J52=0,0,IF(AND(ISNUMBER(AA52),J52&gt;=AA52),0,IF(J52&lt;=10,0.3,0.4)))</f>
        <v>0</v>
      </c>
      <c r="M52" s="17" t="n">
        <f aca="false">N(H52)*J52+IF(I52="Y",0.0165*J52,0)+IF(Settings!$B$6="Yes",Settings!$B$7,0)</f>
        <v>0</v>
      </c>
      <c r="N52" s="17" t="n">
        <f aca="false">K52+L52+M52</f>
        <v>0</v>
      </c>
      <c r="O52" s="17" t="n">
        <f aca="false">IF(ISNUMBER(C52),C52+N(D52)-N52,0)</f>
        <v>0</v>
      </c>
      <c r="P52" s="17" t="n">
        <f aca="false">IF(ISNUMBER(C52),O52-N(E52)-N(F52)-N(G52),0)</f>
        <v>0</v>
      </c>
      <c r="Q52" s="18" t="str">
        <f aca="false">IF(AND(ISNUMBER(C52),C52+N(D52)&gt;0),P52/(C52+N(D52)),"")</f>
        <v/>
      </c>
      <c r="R52" s="18" t="str">
        <f aca="false">IF(AND(ISNUMBER(C52),C52&gt;0),N52/C52,"")</f>
        <v/>
      </c>
      <c r="S52" s="19" t="str">
        <f aca="false">IF(OR(U52&lt;&gt;"cliff",J52=0),"",IF(AND(J52&gt;W52*0.85,J52&lt;=W52),"Just under a cliff",IF(AND(U52="cliff",J52&gt;W52,J52&lt;=W52*1.15),"Just over a cliff","")))</f>
        <v/>
      </c>
      <c r="U52" s="0" t="str">
        <f aca="false">IF(B52="","",IF(Settings!$B$4="Basic Store or higher",INDEX(Rates!$H$5:$H$25,MATCH(B52,Rates!$A$5:$A$25,0)),INDEX(Rates!$B$5:$B$25,MATCH(B52,Rates!$A$5:$A$25,0))))</f>
        <v/>
      </c>
      <c r="V52" s="0" t="str">
        <f aca="false">IF(B52="","",IF(Settings!$B$4="Basic Store or higher",INDEX(Rates!$I$5:$I$25,MATCH(B52,Rates!$A$5:$A$25,0)),INDEX(Rates!$C$5:$C$25,MATCH(B52,Rates!$A$5:$A$25,0))))</f>
        <v/>
      </c>
      <c r="W52" s="0" t="str">
        <f aca="false">IF(B52="","",IF(Settings!$B$4="Basic Store or higher",INDEX(Rates!$J$5:$J$25,MATCH(B52,Rates!$A$5:$A$25,0)),INDEX(Rates!$D$5:$D$25,MATCH(B52,Rates!$A$5:$A$25,0))))</f>
        <v/>
      </c>
      <c r="X52" s="0" t="str">
        <f aca="false">IF(B52="","",IF(Settings!$B$4="Basic Store or higher",INDEX(Rates!$K$5:$K$25,MATCH(B52,Rates!$A$5:$A$25,0)),INDEX(Rates!$E$5:$E$25,MATCH(B52,Rates!$A$5:$A$25,0))))</f>
        <v/>
      </c>
      <c r="Y52" s="0" t="str">
        <f aca="false">IF(B52="","",IF(Settings!$B$4="Basic Store or higher",INDEX(Rates!$L$5:$L$25,MATCH(B52,Rates!$A$5:$A$25,0)),INDEX(Rates!$F$5:$F$25,MATCH(B52,Rates!$A$5:$A$25,0))))</f>
        <v/>
      </c>
      <c r="Z52" s="0" t="str">
        <f aca="false">IF(B52="","",IF(Settings!$B$4="Basic Store or higher",INDEX(Rates!$M$5:$M$25,MATCH(B52,Rates!$A$5:$A$25,0)),INDEX(Rates!$G$5:$G$25,MATCH(B52,Rates!$A$5:$A$25,0))))</f>
        <v/>
      </c>
      <c r="AA52" s="0" t="str">
        <f aca="false">IF(B52="","",INDEX(Rates!$N$5:$N$25,MATCH(B52,Rates!$A$5:$A$25,0)))</f>
        <v/>
      </c>
    </row>
    <row r="53" customFormat="false" ht="15" hidden="false" customHeight="false" outlineLevel="0" collapsed="false">
      <c r="A53" s="8"/>
      <c r="B53" s="8"/>
      <c r="C53" s="15"/>
      <c r="D53" s="15"/>
      <c r="E53" s="15"/>
      <c r="F53" s="15"/>
      <c r="G53" s="15"/>
      <c r="H53" s="16"/>
      <c r="I53" s="8"/>
      <c r="J53" s="17" t="n">
        <f aca="false">IF(ISNUMBER(C53),(C53+N(D53))*(1+Settings!$B$5),0)</f>
        <v>0</v>
      </c>
      <c r="K53" s="17" t="n">
        <f aca="false">IF(OR(B53="",J53=0),0,IF(U53="flat",V53*J53,IF(U53="cliff",IF(J53&lt;=W53,V53*J53,IF(J53&lt;=Y53,X53*J53,Z53*J53)),V53*MIN(J53,W53)+X53*MAX(0,MIN(J53,Y53)-W53)+Z53*MAX(0,J53-Y53))))</f>
        <v>0</v>
      </c>
      <c r="L53" s="17" t="n">
        <f aca="false">IF(J53=0,0,IF(AND(ISNUMBER(AA53),J53&gt;=AA53),0,IF(J53&lt;=10,0.3,0.4)))</f>
        <v>0</v>
      </c>
      <c r="M53" s="17" t="n">
        <f aca="false">N(H53)*J53+IF(I53="Y",0.0165*J53,0)+IF(Settings!$B$6="Yes",Settings!$B$7,0)</f>
        <v>0</v>
      </c>
      <c r="N53" s="17" t="n">
        <f aca="false">K53+L53+M53</f>
        <v>0</v>
      </c>
      <c r="O53" s="17" t="n">
        <f aca="false">IF(ISNUMBER(C53),C53+N(D53)-N53,0)</f>
        <v>0</v>
      </c>
      <c r="P53" s="17" t="n">
        <f aca="false">IF(ISNUMBER(C53),O53-N(E53)-N(F53)-N(G53),0)</f>
        <v>0</v>
      </c>
      <c r="Q53" s="18" t="str">
        <f aca="false">IF(AND(ISNUMBER(C53),C53+N(D53)&gt;0),P53/(C53+N(D53)),"")</f>
        <v/>
      </c>
      <c r="R53" s="18" t="str">
        <f aca="false">IF(AND(ISNUMBER(C53),C53&gt;0),N53/C53,"")</f>
        <v/>
      </c>
      <c r="S53" s="19" t="str">
        <f aca="false">IF(OR(U53&lt;&gt;"cliff",J53=0),"",IF(AND(J53&gt;W53*0.85,J53&lt;=W53),"Just under a cliff",IF(AND(U53="cliff",J53&gt;W53,J53&lt;=W53*1.15),"Just over a cliff","")))</f>
        <v/>
      </c>
      <c r="U53" s="0" t="str">
        <f aca="false">IF(B53="","",IF(Settings!$B$4="Basic Store or higher",INDEX(Rates!$H$5:$H$25,MATCH(B53,Rates!$A$5:$A$25,0)),INDEX(Rates!$B$5:$B$25,MATCH(B53,Rates!$A$5:$A$25,0))))</f>
        <v/>
      </c>
      <c r="V53" s="0" t="str">
        <f aca="false">IF(B53="","",IF(Settings!$B$4="Basic Store or higher",INDEX(Rates!$I$5:$I$25,MATCH(B53,Rates!$A$5:$A$25,0)),INDEX(Rates!$C$5:$C$25,MATCH(B53,Rates!$A$5:$A$25,0))))</f>
        <v/>
      </c>
      <c r="W53" s="0" t="str">
        <f aca="false">IF(B53="","",IF(Settings!$B$4="Basic Store or higher",INDEX(Rates!$J$5:$J$25,MATCH(B53,Rates!$A$5:$A$25,0)),INDEX(Rates!$D$5:$D$25,MATCH(B53,Rates!$A$5:$A$25,0))))</f>
        <v/>
      </c>
      <c r="X53" s="0" t="str">
        <f aca="false">IF(B53="","",IF(Settings!$B$4="Basic Store or higher",INDEX(Rates!$K$5:$K$25,MATCH(B53,Rates!$A$5:$A$25,0)),INDEX(Rates!$E$5:$E$25,MATCH(B53,Rates!$A$5:$A$25,0))))</f>
        <v/>
      </c>
      <c r="Y53" s="0" t="str">
        <f aca="false">IF(B53="","",IF(Settings!$B$4="Basic Store or higher",INDEX(Rates!$L$5:$L$25,MATCH(B53,Rates!$A$5:$A$25,0)),INDEX(Rates!$F$5:$F$25,MATCH(B53,Rates!$A$5:$A$25,0))))</f>
        <v/>
      </c>
      <c r="Z53" s="0" t="str">
        <f aca="false">IF(B53="","",IF(Settings!$B$4="Basic Store or higher",INDEX(Rates!$M$5:$M$25,MATCH(B53,Rates!$A$5:$A$25,0)),INDEX(Rates!$G$5:$G$25,MATCH(B53,Rates!$A$5:$A$25,0))))</f>
        <v/>
      </c>
      <c r="AA53" s="0" t="str">
        <f aca="false">IF(B53="","",INDEX(Rates!$N$5:$N$25,MATCH(B53,Rates!$A$5:$A$25,0)))</f>
        <v/>
      </c>
    </row>
    <row r="54" customFormat="false" ht="15" hidden="false" customHeight="false" outlineLevel="0" collapsed="false">
      <c r="A54" s="8"/>
      <c r="B54" s="8"/>
      <c r="C54" s="15"/>
      <c r="D54" s="15"/>
      <c r="E54" s="15"/>
      <c r="F54" s="15"/>
      <c r="G54" s="15"/>
      <c r="H54" s="16"/>
      <c r="I54" s="8"/>
      <c r="J54" s="17" t="n">
        <f aca="false">IF(ISNUMBER(C54),(C54+N(D54))*(1+Settings!$B$5),0)</f>
        <v>0</v>
      </c>
      <c r="K54" s="17" t="n">
        <f aca="false">IF(OR(B54="",J54=0),0,IF(U54="flat",V54*J54,IF(U54="cliff",IF(J54&lt;=W54,V54*J54,IF(J54&lt;=Y54,X54*J54,Z54*J54)),V54*MIN(J54,W54)+X54*MAX(0,MIN(J54,Y54)-W54)+Z54*MAX(0,J54-Y54))))</f>
        <v>0</v>
      </c>
      <c r="L54" s="17" t="n">
        <f aca="false">IF(J54=0,0,IF(AND(ISNUMBER(AA54),J54&gt;=AA54),0,IF(J54&lt;=10,0.3,0.4)))</f>
        <v>0</v>
      </c>
      <c r="M54" s="17" t="n">
        <f aca="false">N(H54)*J54+IF(I54="Y",0.0165*J54,0)+IF(Settings!$B$6="Yes",Settings!$B$7,0)</f>
        <v>0</v>
      </c>
      <c r="N54" s="17" t="n">
        <f aca="false">K54+L54+M54</f>
        <v>0</v>
      </c>
      <c r="O54" s="17" t="n">
        <f aca="false">IF(ISNUMBER(C54),C54+N(D54)-N54,0)</f>
        <v>0</v>
      </c>
      <c r="P54" s="17" t="n">
        <f aca="false">IF(ISNUMBER(C54),O54-N(E54)-N(F54)-N(G54),0)</f>
        <v>0</v>
      </c>
      <c r="Q54" s="18" t="str">
        <f aca="false">IF(AND(ISNUMBER(C54),C54+N(D54)&gt;0),P54/(C54+N(D54)),"")</f>
        <v/>
      </c>
      <c r="R54" s="18" t="str">
        <f aca="false">IF(AND(ISNUMBER(C54),C54&gt;0),N54/C54,"")</f>
        <v/>
      </c>
      <c r="S54" s="19" t="str">
        <f aca="false">IF(OR(U54&lt;&gt;"cliff",J54=0),"",IF(AND(J54&gt;W54*0.85,J54&lt;=W54),"Just under a cliff",IF(AND(U54="cliff",J54&gt;W54,J54&lt;=W54*1.15),"Just over a cliff","")))</f>
        <v/>
      </c>
      <c r="U54" s="0" t="str">
        <f aca="false">IF(B54="","",IF(Settings!$B$4="Basic Store or higher",INDEX(Rates!$H$5:$H$25,MATCH(B54,Rates!$A$5:$A$25,0)),INDEX(Rates!$B$5:$B$25,MATCH(B54,Rates!$A$5:$A$25,0))))</f>
        <v/>
      </c>
      <c r="V54" s="0" t="str">
        <f aca="false">IF(B54="","",IF(Settings!$B$4="Basic Store or higher",INDEX(Rates!$I$5:$I$25,MATCH(B54,Rates!$A$5:$A$25,0)),INDEX(Rates!$C$5:$C$25,MATCH(B54,Rates!$A$5:$A$25,0))))</f>
        <v/>
      </c>
      <c r="W54" s="0" t="str">
        <f aca="false">IF(B54="","",IF(Settings!$B$4="Basic Store or higher",INDEX(Rates!$J$5:$J$25,MATCH(B54,Rates!$A$5:$A$25,0)),INDEX(Rates!$D$5:$D$25,MATCH(B54,Rates!$A$5:$A$25,0))))</f>
        <v/>
      </c>
      <c r="X54" s="0" t="str">
        <f aca="false">IF(B54="","",IF(Settings!$B$4="Basic Store or higher",INDEX(Rates!$K$5:$K$25,MATCH(B54,Rates!$A$5:$A$25,0)),INDEX(Rates!$E$5:$E$25,MATCH(B54,Rates!$A$5:$A$25,0))))</f>
        <v/>
      </c>
      <c r="Y54" s="0" t="str">
        <f aca="false">IF(B54="","",IF(Settings!$B$4="Basic Store or higher",INDEX(Rates!$L$5:$L$25,MATCH(B54,Rates!$A$5:$A$25,0)),INDEX(Rates!$F$5:$F$25,MATCH(B54,Rates!$A$5:$A$25,0))))</f>
        <v/>
      </c>
      <c r="Z54" s="0" t="str">
        <f aca="false">IF(B54="","",IF(Settings!$B$4="Basic Store or higher",INDEX(Rates!$M$5:$M$25,MATCH(B54,Rates!$A$5:$A$25,0)),INDEX(Rates!$G$5:$G$25,MATCH(B54,Rates!$A$5:$A$25,0))))</f>
        <v/>
      </c>
      <c r="AA54" s="0" t="str">
        <f aca="false">IF(B54="","",INDEX(Rates!$N$5:$N$25,MATCH(B54,Rates!$A$5:$A$25,0)))</f>
        <v/>
      </c>
    </row>
    <row r="55" customFormat="false" ht="15" hidden="false" customHeight="false" outlineLevel="0" collapsed="false">
      <c r="A55" s="8"/>
      <c r="B55" s="8"/>
      <c r="C55" s="15"/>
      <c r="D55" s="15"/>
      <c r="E55" s="15"/>
      <c r="F55" s="15"/>
      <c r="G55" s="15"/>
      <c r="H55" s="16"/>
      <c r="I55" s="8"/>
      <c r="J55" s="17" t="n">
        <f aca="false">IF(ISNUMBER(C55),(C55+N(D55))*(1+Settings!$B$5),0)</f>
        <v>0</v>
      </c>
      <c r="K55" s="17" t="n">
        <f aca="false">IF(OR(B55="",J55=0),0,IF(U55="flat",V55*J55,IF(U55="cliff",IF(J55&lt;=W55,V55*J55,IF(J55&lt;=Y55,X55*J55,Z55*J55)),V55*MIN(J55,W55)+X55*MAX(0,MIN(J55,Y55)-W55)+Z55*MAX(0,J55-Y55))))</f>
        <v>0</v>
      </c>
      <c r="L55" s="17" t="n">
        <f aca="false">IF(J55=0,0,IF(AND(ISNUMBER(AA55),J55&gt;=AA55),0,IF(J55&lt;=10,0.3,0.4)))</f>
        <v>0</v>
      </c>
      <c r="M55" s="17" t="n">
        <f aca="false">N(H55)*J55+IF(I55="Y",0.0165*J55,0)+IF(Settings!$B$6="Yes",Settings!$B$7,0)</f>
        <v>0</v>
      </c>
      <c r="N55" s="17" t="n">
        <f aca="false">K55+L55+M55</f>
        <v>0</v>
      </c>
      <c r="O55" s="17" t="n">
        <f aca="false">IF(ISNUMBER(C55),C55+N(D55)-N55,0)</f>
        <v>0</v>
      </c>
      <c r="P55" s="17" t="n">
        <f aca="false">IF(ISNUMBER(C55),O55-N(E55)-N(F55)-N(G55),0)</f>
        <v>0</v>
      </c>
      <c r="Q55" s="18" t="str">
        <f aca="false">IF(AND(ISNUMBER(C55),C55+N(D55)&gt;0),P55/(C55+N(D55)),"")</f>
        <v/>
      </c>
      <c r="R55" s="18" t="str">
        <f aca="false">IF(AND(ISNUMBER(C55),C55&gt;0),N55/C55,"")</f>
        <v/>
      </c>
      <c r="S55" s="19" t="str">
        <f aca="false">IF(OR(U55&lt;&gt;"cliff",J55=0),"",IF(AND(J55&gt;W55*0.85,J55&lt;=W55),"Just under a cliff",IF(AND(U55="cliff",J55&gt;W55,J55&lt;=W55*1.15),"Just over a cliff","")))</f>
        <v/>
      </c>
      <c r="U55" s="0" t="str">
        <f aca="false">IF(B55="","",IF(Settings!$B$4="Basic Store or higher",INDEX(Rates!$H$5:$H$25,MATCH(B55,Rates!$A$5:$A$25,0)),INDEX(Rates!$B$5:$B$25,MATCH(B55,Rates!$A$5:$A$25,0))))</f>
        <v/>
      </c>
      <c r="V55" s="0" t="str">
        <f aca="false">IF(B55="","",IF(Settings!$B$4="Basic Store or higher",INDEX(Rates!$I$5:$I$25,MATCH(B55,Rates!$A$5:$A$25,0)),INDEX(Rates!$C$5:$C$25,MATCH(B55,Rates!$A$5:$A$25,0))))</f>
        <v/>
      </c>
      <c r="W55" s="0" t="str">
        <f aca="false">IF(B55="","",IF(Settings!$B$4="Basic Store or higher",INDEX(Rates!$J$5:$J$25,MATCH(B55,Rates!$A$5:$A$25,0)),INDEX(Rates!$D$5:$D$25,MATCH(B55,Rates!$A$5:$A$25,0))))</f>
        <v/>
      </c>
      <c r="X55" s="0" t="str">
        <f aca="false">IF(B55="","",IF(Settings!$B$4="Basic Store or higher",INDEX(Rates!$K$5:$K$25,MATCH(B55,Rates!$A$5:$A$25,0)),INDEX(Rates!$E$5:$E$25,MATCH(B55,Rates!$A$5:$A$25,0))))</f>
        <v/>
      </c>
      <c r="Y55" s="0" t="str">
        <f aca="false">IF(B55="","",IF(Settings!$B$4="Basic Store or higher",INDEX(Rates!$L$5:$L$25,MATCH(B55,Rates!$A$5:$A$25,0)),INDEX(Rates!$F$5:$F$25,MATCH(B55,Rates!$A$5:$A$25,0))))</f>
        <v/>
      </c>
      <c r="Z55" s="0" t="str">
        <f aca="false">IF(B55="","",IF(Settings!$B$4="Basic Store or higher",INDEX(Rates!$M$5:$M$25,MATCH(B55,Rates!$A$5:$A$25,0)),INDEX(Rates!$G$5:$G$25,MATCH(B55,Rates!$A$5:$A$25,0))))</f>
        <v/>
      </c>
      <c r="AA55" s="0" t="str">
        <f aca="false">IF(B55="","",INDEX(Rates!$N$5:$N$25,MATCH(B55,Rates!$A$5:$A$25,0)))</f>
        <v/>
      </c>
    </row>
    <row r="56" customFormat="false" ht="15" hidden="false" customHeight="false" outlineLevel="0" collapsed="false">
      <c r="A56" s="8"/>
      <c r="B56" s="8"/>
      <c r="C56" s="15"/>
      <c r="D56" s="15"/>
      <c r="E56" s="15"/>
      <c r="F56" s="15"/>
      <c r="G56" s="15"/>
      <c r="H56" s="16"/>
      <c r="I56" s="8"/>
      <c r="J56" s="17" t="n">
        <f aca="false">IF(ISNUMBER(C56),(C56+N(D56))*(1+Settings!$B$5),0)</f>
        <v>0</v>
      </c>
      <c r="K56" s="17" t="n">
        <f aca="false">IF(OR(B56="",J56=0),0,IF(U56="flat",V56*J56,IF(U56="cliff",IF(J56&lt;=W56,V56*J56,IF(J56&lt;=Y56,X56*J56,Z56*J56)),V56*MIN(J56,W56)+X56*MAX(0,MIN(J56,Y56)-W56)+Z56*MAX(0,J56-Y56))))</f>
        <v>0</v>
      </c>
      <c r="L56" s="17" t="n">
        <f aca="false">IF(J56=0,0,IF(AND(ISNUMBER(AA56),J56&gt;=AA56),0,IF(J56&lt;=10,0.3,0.4)))</f>
        <v>0</v>
      </c>
      <c r="M56" s="17" t="n">
        <f aca="false">N(H56)*J56+IF(I56="Y",0.0165*J56,0)+IF(Settings!$B$6="Yes",Settings!$B$7,0)</f>
        <v>0</v>
      </c>
      <c r="N56" s="17" t="n">
        <f aca="false">K56+L56+M56</f>
        <v>0</v>
      </c>
      <c r="O56" s="17" t="n">
        <f aca="false">IF(ISNUMBER(C56),C56+N(D56)-N56,0)</f>
        <v>0</v>
      </c>
      <c r="P56" s="17" t="n">
        <f aca="false">IF(ISNUMBER(C56),O56-N(E56)-N(F56)-N(G56),0)</f>
        <v>0</v>
      </c>
      <c r="Q56" s="18" t="str">
        <f aca="false">IF(AND(ISNUMBER(C56),C56+N(D56)&gt;0),P56/(C56+N(D56)),"")</f>
        <v/>
      </c>
      <c r="R56" s="18" t="str">
        <f aca="false">IF(AND(ISNUMBER(C56),C56&gt;0),N56/C56,"")</f>
        <v/>
      </c>
      <c r="S56" s="19" t="str">
        <f aca="false">IF(OR(U56&lt;&gt;"cliff",J56=0),"",IF(AND(J56&gt;W56*0.85,J56&lt;=W56),"Just under a cliff",IF(AND(U56="cliff",J56&gt;W56,J56&lt;=W56*1.15),"Just over a cliff","")))</f>
        <v/>
      </c>
      <c r="U56" s="0" t="str">
        <f aca="false">IF(B56="","",IF(Settings!$B$4="Basic Store or higher",INDEX(Rates!$H$5:$H$25,MATCH(B56,Rates!$A$5:$A$25,0)),INDEX(Rates!$B$5:$B$25,MATCH(B56,Rates!$A$5:$A$25,0))))</f>
        <v/>
      </c>
      <c r="V56" s="0" t="str">
        <f aca="false">IF(B56="","",IF(Settings!$B$4="Basic Store or higher",INDEX(Rates!$I$5:$I$25,MATCH(B56,Rates!$A$5:$A$25,0)),INDEX(Rates!$C$5:$C$25,MATCH(B56,Rates!$A$5:$A$25,0))))</f>
        <v/>
      </c>
      <c r="W56" s="0" t="str">
        <f aca="false">IF(B56="","",IF(Settings!$B$4="Basic Store or higher",INDEX(Rates!$J$5:$J$25,MATCH(B56,Rates!$A$5:$A$25,0)),INDEX(Rates!$D$5:$D$25,MATCH(B56,Rates!$A$5:$A$25,0))))</f>
        <v/>
      </c>
      <c r="X56" s="0" t="str">
        <f aca="false">IF(B56="","",IF(Settings!$B$4="Basic Store or higher",INDEX(Rates!$K$5:$K$25,MATCH(B56,Rates!$A$5:$A$25,0)),INDEX(Rates!$E$5:$E$25,MATCH(B56,Rates!$A$5:$A$25,0))))</f>
        <v/>
      </c>
      <c r="Y56" s="0" t="str">
        <f aca="false">IF(B56="","",IF(Settings!$B$4="Basic Store or higher",INDEX(Rates!$L$5:$L$25,MATCH(B56,Rates!$A$5:$A$25,0)),INDEX(Rates!$F$5:$F$25,MATCH(B56,Rates!$A$5:$A$25,0))))</f>
        <v/>
      </c>
      <c r="Z56" s="0" t="str">
        <f aca="false">IF(B56="","",IF(Settings!$B$4="Basic Store or higher",INDEX(Rates!$M$5:$M$25,MATCH(B56,Rates!$A$5:$A$25,0)),INDEX(Rates!$G$5:$G$25,MATCH(B56,Rates!$A$5:$A$25,0))))</f>
        <v/>
      </c>
      <c r="AA56" s="0" t="str">
        <f aca="false">IF(B56="","",INDEX(Rates!$N$5:$N$25,MATCH(B56,Rates!$A$5:$A$25,0)))</f>
        <v/>
      </c>
    </row>
    <row r="57" customFormat="false" ht="15" hidden="false" customHeight="false" outlineLevel="0" collapsed="false">
      <c r="A57" s="8"/>
      <c r="B57" s="8"/>
      <c r="C57" s="15"/>
      <c r="D57" s="15"/>
      <c r="E57" s="15"/>
      <c r="F57" s="15"/>
      <c r="G57" s="15"/>
      <c r="H57" s="16"/>
      <c r="I57" s="8"/>
      <c r="J57" s="17" t="n">
        <f aca="false">IF(ISNUMBER(C57),(C57+N(D57))*(1+Settings!$B$5),0)</f>
        <v>0</v>
      </c>
      <c r="K57" s="17" t="n">
        <f aca="false">IF(OR(B57="",J57=0),0,IF(U57="flat",V57*J57,IF(U57="cliff",IF(J57&lt;=W57,V57*J57,IF(J57&lt;=Y57,X57*J57,Z57*J57)),V57*MIN(J57,W57)+X57*MAX(0,MIN(J57,Y57)-W57)+Z57*MAX(0,J57-Y57))))</f>
        <v>0</v>
      </c>
      <c r="L57" s="17" t="n">
        <f aca="false">IF(J57=0,0,IF(AND(ISNUMBER(AA57),J57&gt;=AA57),0,IF(J57&lt;=10,0.3,0.4)))</f>
        <v>0</v>
      </c>
      <c r="M57" s="17" t="n">
        <f aca="false">N(H57)*J57+IF(I57="Y",0.0165*J57,0)+IF(Settings!$B$6="Yes",Settings!$B$7,0)</f>
        <v>0</v>
      </c>
      <c r="N57" s="17" t="n">
        <f aca="false">K57+L57+M57</f>
        <v>0</v>
      </c>
      <c r="O57" s="17" t="n">
        <f aca="false">IF(ISNUMBER(C57),C57+N(D57)-N57,0)</f>
        <v>0</v>
      </c>
      <c r="P57" s="17" t="n">
        <f aca="false">IF(ISNUMBER(C57),O57-N(E57)-N(F57)-N(G57),0)</f>
        <v>0</v>
      </c>
      <c r="Q57" s="18" t="str">
        <f aca="false">IF(AND(ISNUMBER(C57),C57+N(D57)&gt;0),P57/(C57+N(D57)),"")</f>
        <v/>
      </c>
      <c r="R57" s="18" t="str">
        <f aca="false">IF(AND(ISNUMBER(C57),C57&gt;0),N57/C57,"")</f>
        <v/>
      </c>
      <c r="S57" s="19" t="str">
        <f aca="false">IF(OR(U57&lt;&gt;"cliff",J57=0),"",IF(AND(J57&gt;W57*0.85,J57&lt;=W57),"Just under a cliff",IF(AND(U57="cliff",J57&gt;W57,J57&lt;=W57*1.15),"Just over a cliff","")))</f>
        <v/>
      </c>
      <c r="U57" s="0" t="str">
        <f aca="false">IF(B57="","",IF(Settings!$B$4="Basic Store or higher",INDEX(Rates!$H$5:$H$25,MATCH(B57,Rates!$A$5:$A$25,0)),INDEX(Rates!$B$5:$B$25,MATCH(B57,Rates!$A$5:$A$25,0))))</f>
        <v/>
      </c>
      <c r="V57" s="0" t="str">
        <f aca="false">IF(B57="","",IF(Settings!$B$4="Basic Store or higher",INDEX(Rates!$I$5:$I$25,MATCH(B57,Rates!$A$5:$A$25,0)),INDEX(Rates!$C$5:$C$25,MATCH(B57,Rates!$A$5:$A$25,0))))</f>
        <v/>
      </c>
      <c r="W57" s="0" t="str">
        <f aca="false">IF(B57="","",IF(Settings!$B$4="Basic Store or higher",INDEX(Rates!$J$5:$J$25,MATCH(B57,Rates!$A$5:$A$25,0)),INDEX(Rates!$D$5:$D$25,MATCH(B57,Rates!$A$5:$A$25,0))))</f>
        <v/>
      </c>
      <c r="X57" s="0" t="str">
        <f aca="false">IF(B57="","",IF(Settings!$B$4="Basic Store or higher",INDEX(Rates!$K$5:$K$25,MATCH(B57,Rates!$A$5:$A$25,0)),INDEX(Rates!$E$5:$E$25,MATCH(B57,Rates!$A$5:$A$25,0))))</f>
        <v/>
      </c>
      <c r="Y57" s="0" t="str">
        <f aca="false">IF(B57="","",IF(Settings!$B$4="Basic Store or higher",INDEX(Rates!$L$5:$L$25,MATCH(B57,Rates!$A$5:$A$25,0)),INDEX(Rates!$F$5:$F$25,MATCH(B57,Rates!$A$5:$A$25,0))))</f>
        <v/>
      </c>
      <c r="Z57" s="0" t="str">
        <f aca="false">IF(B57="","",IF(Settings!$B$4="Basic Store or higher",INDEX(Rates!$M$5:$M$25,MATCH(B57,Rates!$A$5:$A$25,0)),INDEX(Rates!$G$5:$G$25,MATCH(B57,Rates!$A$5:$A$25,0))))</f>
        <v/>
      </c>
      <c r="AA57" s="0" t="str">
        <f aca="false">IF(B57="","",INDEX(Rates!$N$5:$N$25,MATCH(B57,Rates!$A$5:$A$25,0)))</f>
        <v/>
      </c>
    </row>
    <row r="58" customFormat="false" ht="15" hidden="false" customHeight="false" outlineLevel="0" collapsed="false">
      <c r="A58" s="8"/>
      <c r="B58" s="8"/>
      <c r="C58" s="15"/>
      <c r="D58" s="15"/>
      <c r="E58" s="15"/>
      <c r="F58" s="15"/>
      <c r="G58" s="15"/>
      <c r="H58" s="16"/>
      <c r="I58" s="8"/>
      <c r="J58" s="17" t="n">
        <f aca="false">IF(ISNUMBER(C58),(C58+N(D58))*(1+Settings!$B$5),0)</f>
        <v>0</v>
      </c>
      <c r="K58" s="17" t="n">
        <f aca="false">IF(OR(B58="",J58=0),0,IF(U58="flat",V58*J58,IF(U58="cliff",IF(J58&lt;=W58,V58*J58,IF(J58&lt;=Y58,X58*J58,Z58*J58)),V58*MIN(J58,W58)+X58*MAX(0,MIN(J58,Y58)-W58)+Z58*MAX(0,J58-Y58))))</f>
        <v>0</v>
      </c>
      <c r="L58" s="17" t="n">
        <f aca="false">IF(J58=0,0,IF(AND(ISNUMBER(AA58),J58&gt;=AA58),0,IF(J58&lt;=10,0.3,0.4)))</f>
        <v>0</v>
      </c>
      <c r="M58" s="17" t="n">
        <f aca="false">N(H58)*J58+IF(I58="Y",0.0165*J58,0)+IF(Settings!$B$6="Yes",Settings!$B$7,0)</f>
        <v>0</v>
      </c>
      <c r="N58" s="17" t="n">
        <f aca="false">K58+L58+M58</f>
        <v>0</v>
      </c>
      <c r="O58" s="17" t="n">
        <f aca="false">IF(ISNUMBER(C58),C58+N(D58)-N58,0)</f>
        <v>0</v>
      </c>
      <c r="P58" s="17" t="n">
        <f aca="false">IF(ISNUMBER(C58),O58-N(E58)-N(F58)-N(G58),0)</f>
        <v>0</v>
      </c>
      <c r="Q58" s="18" t="str">
        <f aca="false">IF(AND(ISNUMBER(C58),C58+N(D58)&gt;0),P58/(C58+N(D58)),"")</f>
        <v/>
      </c>
      <c r="R58" s="18" t="str">
        <f aca="false">IF(AND(ISNUMBER(C58),C58&gt;0),N58/C58,"")</f>
        <v/>
      </c>
      <c r="S58" s="19" t="str">
        <f aca="false">IF(OR(U58&lt;&gt;"cliff",J58=0),"",IF(AND(J58&gt;W58*0.85,J58&lt;=W58),"Just under a cliff",IF(AND(U58="cliff",J58&gt;W58,J58&lt;=W58*1.15),"Just over a cliff","")))</f>
        <v/>
      </c>
      <c r="U58" s="0" t="str">
        <f aca="false">IF(B58="","",IF(Settings!$B$4="Basic Store or higher",INDEX(Rates!$H$5:$H$25,MATCH(B58,Rates!$A$5:$A$25,0)),INDEX(Rates!$B$5:$B$25,MATCH(B58,Rates!$A$5:$A$25,0))))</f>
        <v/>
      </c>
      <c r="V58" s="0" t="str">
        <f aca="false">IF(B58="","",IF(Settings!$B$4="Basic Store or higher",INDEX(Rates!$I$5:$I$25,MATCH(B58,Rates!$A$5:$A$25,0)),INDEX(Rates!$C$5:$C$25,MATCH(B58,Rates!$A$5:$A$25,0))))</f>
        <v/>
      </c>
      <c r="W58" s="0" t="str">
        <f aca="false">IF(B58="","",IF(Settings!$B$4="Basic Store or higher",INDEX(Rates!$J$5:$J$25,MATCH(B58,Rates!$A$5:$A$25,0)),INDEX(Rates!$D$5:$D$25,MATCH(B58,Rates!$A$5:$A$25,0))))</f>
        <v/>
      </c>
      <c r="X58" s="0" t="str">
        <f aca="false">IF(B58="","",IF(Settings!$B$4="Basic Store or higher",INDEX(Rates!$K$5:$K$25,MATCH(B58,Rates!$A$5:$A$25,0)),INDEX(Rates!$E$5:$E$25,MATCH(B58,Rates!$A$5:$A$25,0))))</f>
        <v/>
      </c>
      <c r="Y58" s="0" t="str">
        <f aca="false">IF(B58="","",IF(Settings!$B$4="Basic Store or higher",INDEX(Rates!$L$5:$L$25,MATCH(B58,Rates!$A$5:$A$25,0)),INDEX(Rates!$F$5:$F$25,MATCH(B58,Rates!$A$5:$A$25,0))))</f>
        <v/>
      </c>
      <c r="Z58" s="0" t="str">
        <f aca="false">IF(B58="","",IF(Settings!$B$4="Basic Store or higher",INDEX(Rates!$M$5:$M$25,MATCH(B58,Rates!$A$5:$A$25,0)),INDEX(Rates!$G$5:$G$25,MATCH(B58,Rates!$A$5:$A$25,0))))</f>
        <v/>
      </c>
      <c r="AA58" s="0" t="str">
        <f aca="false">IF(B58="","",INDEX(Rates!$N$5:$N$25,MATCH(B58,Rates!$A$5:$A$25,0)))</f>
        <v/>
      </c>
    </row>
    <row r="59" customFormat="false" ht="15" hidden="false" customHeight="false" outlineLevel="0" collapsed="false">
      <c r="A59" s="8"/>
      <c r="B59" s="8"/>
      <c r="C59" s="15"/>
      <c r="D59" s="15"/>
      <c r="E59" s="15"/>
      <c r="F59" s="15"/>
      <c r="G59" s="15"/>
      <c r="H59" s="16"/>
      <c r="I59" s="8"/>
      <c r="J59" s="17" t="n">
        <f aca="false">IF(ISNUMBER(C59),(C59+N(D59))*(1+Settings!$B$5),0)</f>
        <v>0</v>
      </c>
      <c r="K59" s="17" t="n">
        <f aca="false">IF(OR(B59="",J59=0),0,IF(U59="flat",V59*J59,IF(U59="cliff",IF(J59&lt;=W59,V59*J59,IF(J59&lt;=Y59,X59*J59,Z59*J59)),V59*MIN(J59,W59)+X59*MAX(0,MIN(J59,Y59)-W59)+Z59*MAX(0,J59-Y59))))</f>
        <v>0</v>
      </c>
      <c r="L59" s="17" t="n">
        <f aca="false">IF(J59=0,0,IF(AND(ISNUMBER(AA59),J59&gt;=AA59),0,IF(J59&lt;=10,0.3,0.4)))</f>
        <v>0</v>
      </c>
      <c r="M59" s="17" t="n">
        <f aca="false">N(H59)*J59+IF(I59="Y",0.0165*J59,0)+IF(Settings!$B$6="Yes",Settings!$B$7,0)</f>
        <v>0</v>
      </c>
      <c r="N59" s="17" t="n">
        <f aca="false">K59+L59+M59</f>
        <v>0</v>
      </c>
      <c r="O59" s="17" t="n">
        <f aca="false">IF(ISNUMBER(C59),C59+N(D59)-N59,0)</f>
        <v>0</v>
      </c>
      <c r="P59" s="17" t="n">
        <f aca="false">IF(ISNUMBER(C59),O59-N(E59)-N(F59)-N(G59),0)</f>
        <v>0</v>
      </c>
      <c r="Q59" s="18" t="str">
        <f aca="false">IF(AND(ISNUMBER(C59),C59+N(D59)&gt;0),P59/(C59+N(D59)),"")</f>
        <v/>
      </c>
      <c r="R59" s="18" t="str">
        <f aca="false">IF(AND(ISNUMBER(C59),C59&gt;0),N59/C59,"")</f>
        <v/>
      </c>
      <c r="S59" s="19" t="str">
        <f aca="false">IF(OR(U59&lt;&gt;"cliff",J59=0),"",IF(AND(J59&gt;W59*0.85,J59&lt;=W59),"Just under a cliff",IF(AND(U59="cliff",J59&gt;W59,J59&lt;=W59*1.15),"Just over a cliff","")))</f>
        <v/>
      </c>
      <c r="U59" s="0" t="str">
        <f aca="false">IF(B59="","",IF(Settings!$B$4="Basic Store or higher",INDEX(Rates!$H$5:$H$25,MATCH(B59,Rates!$A$5:$A$25,0)),INDEX(Rates!$B$5:$B$25,MATCH(B59,Rates!$A$5:$A$25,0))))</f>
        <v/>
      </c>
      <c r="V59" s="0" t="str">
        <f aca="false">IF(B59="","",IF(Settings!$B$4="Basic Store or higher",INDEX(Rates!$I$5:$I$25,MATCH(B59,Rates!$A$5:$A$25,0)),INDEX(Rates!$C$5:$C$25,MATCH(B59,Rates!$A$5:$A$25,0))))</f>
        <v/>
      </c>
      <c r="W59" s="0" t="str">
        <f aca="false">IF(B59="","",IF(Settings!$B$4="Basic Store or higher",INDEX(Rates!$J$5:$J$25,MATCH(B59,Rates!$A$5:$A$25,0)),INDEX(Rates!$D$5:$D$25,MATCH(B59,Rates!$A$5:$A$25,0))))</f>
        <v/>
      </c>
      <c r="X59" s="0" t="str">
        <f aca="false">IF(B59="","",IF(Settings!$B$4="Basic Store or higher",INDEX(Rates!$K$5:$K$25,MATCH(B59,Rates!$A$5:$A$25,0)),INDEX(Rates!$E$5:$E$25,MATCH(B59,Rates!$A$5:$A$25,0))))</f>
        <v/>
      </c>
      <c r="Y59" s="0" t="str">
        <f aca="false">IF(B59="","",IF(Settings!$B$4="Basic Store or higher",INDEX(Rates!$L$5:$L$25,MATCH(B59,Rates!$A$5:$A$25,0)),INDEX(Rates!$F$5:$F$25,MATCH(B59,Rates!$A$5:$A$25,0))))</f>
        <v/>
      </c>
      <c r="Z59" s="0" t="str">
        <f aca="false">IF(B59="","",IF(Settings!$B$4="Basic Store or higher",INDEX(Rates!$M$5:$M$25,MATCH(B59,Rates!$A$5:$A$25,0)),INDEX(Rates!$G$5:$G$25,MATCH(B59,Rates!$A$5:$A$25,0))))</f>
        <v/>
      </c>
      <c r="AA59" s="0" t="str">
        <f aca="false">IF(B59="","",INDEX(Rates!$N$5:$N$25,MATCH(B59,Rates!$A$5:$A$25,0)))</f>
        <v/>
      </c>
    </row>
    <row r="60" customFormat="false" ht="15" hidden="false" customHeight="false" outlineLevel="0" collapsed="false">
      <c r="A60" s="8"/>
      <c r="B60" s="8"/>
      <c r="C60" s="15"/>
      <c r="D60" s="15"/>
      <c r="E60" s="15"/>
      <c r="F60" s="15"/>
      <c r="G60" s="15"/>
      <c r="H60" s="16"/>
      <c r="I60" s="8"/>
      <c r="J60" s="17" t="n">
        <f aca="false">IF(ISNUMBER(C60),(C60+N(D60))*(1+Settings!$B$5),0)</f>
        <v>0</v>
      </c>
      <c r="K60" s="17" t="n">
        <f aca="false">IF(OR(B60="",J60=0),0,IF(U60="flat",V60*J60,IF(U60="cliff",IF(J60&lt;=W60,V60*J60,IF(J60&lt;=Y60,X60*J60,Z60*J60)),V60*MIN(J60,W60)+X60*MAX(0,MIN(J60,Y60)-W60)+Z60*MAX(0,J60-Y60))))</f>
        <v>0</v>
      </c>
      <c r="L60" s="17" t="n">
        <f aca="false">IF(J60=0,0,IF(AND(ISNUMBER(AA60),J60&gt;=AA60),0,IF(J60&lt;=10,0.3,0.4)))</f>
        <v>0</v>
      </c>
      <c r="M60" s="17" t="n">
        <f aca="false">N(H60)*J60+IF(I60="Y",0.0165*J60,0)+IF(Settings!$B$6="Yes",Settings!$B$7,0)</f>
        <v>0</v>
      </c>
      <c r="N60" s="17" t="n">
        <f aca="false">K60+L60+M60</f>
        <v>0</v>
      </c>
      <c r="O60" s="17" t="n">
        <f aca="false">IF(ISNUMBER(C60),C60+N(D60)-N60,0)</f>
        <v>0</v>
      </c>
      <c r="P60" s="17" t="n">
        <f aca="false">IF(ISNUMBER(C60),O60-N(E60)-N(F60)-N(G60),0)</f>
        <v>0</v>
      </c>
      <c r="Q60" s="18" t="str">
        <f aca="false">IF(AND(ISNUMBER(C60),C60+N(D60)&gt;0),P60/(C60+N(D60)),"")</f>
        <v/>
      </c>
      <c r="R60" s="18" t="str">
        <f aca="false">IF(AND(ISNUMBER(C60),C60&gt;0),N60/C60,"")</f>
        <v/>
      </c>
      <c r="S60" s="19" t="str">
        <f aca="false">IF(OR(U60&lt;&gt;"cliff",J60=0),"",IF(AND(J60&gt;W60*0.85,J60&lt;=W60),"Just under a cliff",IF(AND(U60="cliff",J60&gt;W60,J60&lt;=W60*1.15),"Just over a cliff","")))</f>
        <v/>
      </c>
      <c r="U60" s="0" t="str">
        <f aca="false">IF(B60="","",IF(Settings!$B$4="Basic Store or higher",INDEX(Rates!$H$5:$H$25,MATCH(B60,Rates!$A$5:$A$25,0)),INDEX(Rates!$B$5:$B$25,MATCH(B60,Rates!$A$5:$A$25,0))))</f>
        <v/>
      </c>
      <c r="V60" s="0" t="str">
        <f aca="false">IF(B60="","",IF(Settings!$B$4="Basic Store or higher",INDEX(Rates!$I$5:$I$25,MATCH(B60,Rates!$A$5:$A$25,0)),INDEX(Rates!$C$5:$C$25,MATCH(B60,Rates!$A$5:$A$25,0))))</f>
        <v/>
      </c>
      <c r="W60" s="0" t="str">
        <f aca="false">IF(B60="","",IF(Settings!$B$4="Basic Store or higher",INDEX(Rates!$J$5:$J$25,MATCH(B60,Rates!$A$5:$A$25,0)),INDEX(Rates!$D$5:$D$25,MATCH(B60,Rates!$A$5:$A$25,0))))</f>
        <v/>
      </c>
      <c r="X60" s="0" t="str">
        <f aca="false">IF(B60="","",IF(Settings!$B$4="Basic Store or higher",INDEX(Rates!$K$5:$K$25,MATCH(B60,Rates!$A$5:$A$25,0)),INDEX(Rates!$E$5:$E$25,MATCH(B60,Rates!$A$5:$A$25,0))))</f>
        <v/>
      </c>
      <c r="Y60" s="0" t="str">
        <f aca="false">IF(B60="","",IF(Settings!$B$4="Basic Store or higher",INDEX(Rates!$L$5:$L$25,MATCH(B60,Rates!$A$5:$A$25,0)),INDEX(Rates!$F$5:$F$25,MATCH(B60,Rates!$A$5:$A$25,0))))</f>
        <v/>
      </c>
      <c r="Z60" s="0" t="str">
        <f aca="false">IF(B60="","",IF(Settings!$B$4="Basic Store or higher",INDEX(Rates!$M$5:$M$25,MATCH(B60,Rates!$A$5:$A$25,0)),INDEX(Rates!$G$5:$G$25,MATCH(B60,Rates!$A$5:$A$25,0))))</f>
        <v/>
      </c>
      <c r="AA60" s="0" t="str">
        <f aca="false">IF(B60="","",INDEX(Rates!$N$5:$N$25,MATCH(B60,Rates!$A$5:$A$25,0)))</f>
        <v/>
      </c>
    </row>
    <row r="61" customFormat="false" ht="15" hidden="false" customHeight="false" outlineLevel="0" collapsed="false">
      <c r="A61" s="8"/>
      <c r="B61" s="8"/>
      <c r="C61" s="15"/>
      <c r="D61" s="15"/>
      <c r="E61" s="15"/>
      <c r="F61" s="15"/>
      <c r="G61" s="15"/>
      <c r="H61" s="16"/>
      <c r="I61" s="8"/>
      <c r="J61" s="17" t="n">
        <f aca="false">IF(ISNUMBER(C61),(C61+N(D61))*(1+Settings!$B$5),0)</f>
        <v>0</v>
      </c>
      <c r="K61" s="17" t="n">
        <f aca="false">IF(OR(B61="",J61=0),0,IF(U61="flat",V61*J61,IF(U61="cliff",IF(J61&lt;=W61,V61*J61,IF(J61&lt;=Y61,X61*J61,Z61*J61)),V61*MIN(J61,W61)+X61*MAX(0,MIN(J61,Y61)-W61)+Z61*MAX(0,J61-Y61))))</f>
        <v>0</v>
      </c>
      <c r="L61" s="17" t="n">
        <f aca="false">IF(J61=0,0,IF(AND(ISNUMBER(AA61),J61&gt;=AA61),0,IF(J61&lt;=10,0.3,0.4)))</f>
        <v>0</v>
      </c>
      <c r="M61" s="17" t="n">
        <f aca="false">N(H61)*J61+IF(I61="Y",0.0165*J61,0)+IF(Settings!$B$6="Yes",Settings!$B$7,0)</f>
        <v>0</v>
      </c>
      <c r="N61" s="17" t="n">
        <f aca="false">K61+L61+M61</f>
        <v>0</v>
      </c>
      <c r="O61" s="17" t="n">
        <f aca="false">IF(ISNUMBER(C61),C61+N(D61)-N61,0)</f>
        <v>0</v>
      </c>
      <c r="P61" s="17" t="n">
        <f aca="false">IF(ISNUMBER(C61),O61-N(E61)-N(F61)-N(G61),0)</f>
        <v>0</v>
      </c>
      <c r="Q61" s="18" t="str">
        <f aca="false">IF(AND(ISNUMBER(C61),C61+N(D61)&gt;0),P61/(C61+N(D61)),"")</f>
        <v/>
      </c>
      <c r="R61" s="18" t="str">
        <f aca="false">IF(AND(ISNUMBER(C61),C61&gt;0),N61/C61,"")</f>
        <v/>
      </c>
      <c r="S61" s="19" t="str">
        <f aca="false">IF(OR(U61&lt;&gt;"cliff",J61=0),"",IF(AND(J61&gt;W61*0.85,J61&lt;=W61),"Just under a cliff",IF(AND(U61="cliff",J61&gt;W61,J61&lt;=W61*1.15),"Just over a cliff","")))</f>
        <v/>
      </c>
      <c r="U61" s="0" t="str">
        <f aca="false">IF(B61="","",IF(Settings!$B$4="Basic Store or higher",INDEX(Rates!$H$5:$H$25,MATCH(B61,Rates!$A$5:$A$25,0)),INDEX(Rates!$B$5:$B$25,MATCH(B61,Rates!$A$5:$A$25,0))))</f>
        <v/>
      </c>
      <c r="V61" s="0" t="str">
        <f aca="false">IF(B61="","",IF(Settings!$B$4="Basic Store or higher",INDEX(Rates!$I$5:$I$25,MATCH(B61,Rates!$A$5:$A$25,0)),INDEX(Rates!$C$5:$C$25,MATCH(B61,Rates!$A$5:$A$25,0))))</f>
        <v/>
      </c>
      <c r="W61" s="0" t="str">
        <f aca="false">IF(B61="","",IF(Settings!$B$4="Basic Store or higher",INDEX(Rates!$J$5:$J$25,MATCH(B61,Rates!$A$5:$A$25,0)),INDEX(Rates!$D$5:$D$25,MATCH(B61,Rates!$A$5:$A$25,0))))</f>
        <v/>
      </c>
      <c r="X61" s="0" t="str">
        <f aca="false">IF(B61="","",IF(Settings!$B$4="Basic Store or higher",INDEX(Rates!$K$5:$K$25,MATCH(B61,Rates!$A$5:$A$25,0)),INDEX(Rates!$E$5:$E$25,MATCH(B61,Rates!$A$5:$A$25,0))))</f>
        <v/>
      </c>
      <c r="Y61" s="0" t="str">
        <f aca="false">IF(B61="","",IF(Settings!$B$4="Basic Store or higher",INDEX(Rates!$L$5:$L$25,MATCH(B61,Rates!$A$5:$A$25,0)),INDEX(Rates!$F$5:$F$25,MATCH(B61,Rates!$A$5:$A$25,0))))</f>
        <v/>
      </c>
      <c r="Z61" s="0" t="str">
        <f aca="false">IF(B61="","",IF(Settings!$B$4="Basic Store or higher",INDEX(Rates!$M$5:$M$25,MATCH(B61,Rates!$A$5:$A$25,0)),INDEX(Rates!$G$5:$G$25,MATCH(B61,Rates!$A$5:$A$25,0))))</f>
        <v/>
      </c>
      <c r="AA61" s="0" t="str">
        <f aca="false">IF(B61="","",INDEX(Rates!$N$5:$N$25,MATCH(B61,Rates!$A$5:$A$25,0)))</f>
        <v/>
      </c>
    </row>
    <row r="62" customFormat="false" ht="15" hidden="false" customHeight="false" outlineLevel="0" collapsed="false">
      <c r="A62" s="8"/>
      <c r="B62" s="8"/>
      <c r="C62" s="15"/>
      <c r="D62" s="15"/>
      <c r="E62" s="15"/>
      <c r="F62" s="15"/>
      <c r="G62" s="15"/>
      <c r="H62" s="16"/>
      <c r="I62" s="8"/>
      <c r="J62" s="17" t="n">
        <f aca="false">IF(ISNUMBER(C62),(C62+N(D62))*(1+Settings!$B$5),0)</f>
        <v>0</v>
      </c>
      <c r="K62" s="17" t="n">
        <f aca="false">IF(OR(B62="",J62=0),0,IF(U62="flat",V62*J62,IF(U62="cliff",IF(J62&lt;=W62,V62*J62,IF(J62&lt;=Y62,X62*J62,Z62*J62)),V62*MIN(J62,W62)+X62*MAX(0,MIN(J62,Y62)-W62)+Z62*MAX(0,J62-Y62))))</f>
        <v>0</v>
      </c>
      <c r="L62" s="17" t="n">
        <f aca="false">IF(J62=0,0,IF(AND(ISNUMBER(AA62),J62&gt;=AA62),0,IF(J62&lt;=10,0.3,0.4)))</f>
        <v>0</v>
      </c>
      <c r="M62" s="17" t="n">
        <f aca="false">N(H62)*J62+IF(I62="Y",0.0165*J62,0)+IF(Settings!$B$6="Yes",Settings!$B$7,0)</f>
        <v>0</v>
      </c>
      <c r="N62" s="17" t="n">
        <f aca="false">K62+L62+M62</f>
        <v>0</v>
      </c>
      <c r="O62" s="17" t="n">
        <f aca="false">IF(ISNUMBER(C62),C62+N(D62)-N62,0)</f>
        <v>0</v>
      </c>
      <c r="P62" s="17" t="n">
        <f aca="false">IF(ISNUMBER(C62),O62-N(E62)-N(F62)-N(G62),0)</f>
        <v>0</v>
      </c>
      <c r="Q62" s="18" t="str">
        <f aca="false">IF(AND(ISNUMBER(C62),C62+N(D62)&gt;0),P62/(C62+N(D62)),"")</f>
        <v/>
      </c>
      <c r="R62" s="18" t="str">
        <f aca="false">IF(AND(ISNUMBER(C62),C62&gt;0),N62/C62,"")</f>
        <v/>
      </c>
      <c r="S62" s="19" t="str">
        <f aca="false">IF(OR(U62&lt;&gt;"cliff",J62=0),"",IF(AND(J62&gt;W62*0.85,J62&lt;=W62),"Just under a cliff",IF(AND(U62="cliff",J62&gt;W62,J62&lt;=W62*1.15),"Just over a cliff","")))</f>
        <v/>
      </c>
      <c r="U62" s="0" t="str">
        <f aca="false">IF(B62="","",IF(Settings!$B$4="Basic Store or higher",INDEX(Rates!$H$5:$H$25,MATCH(B62,Rates!$A$5:$A$25,0)),INDEX(Rates!$B$5:$B$25,MATCH(B62,Rates!$A$5:$A$25,0))))</f>
        <v/>
      </c>
      <c r="V62" s="0" t="str">
        <f aca="false">IF(B62="","",IF(Settings!$B$4="Basic Store or higher",INDEX(Rates!$I$5:$I$25,MATCH(B62,Rates!$A$5:$A$25,0)),INDEX(Rates!$C$5:$C$25,MATCH(B62,Rates!$A$5:$A$25,0))))</f>
        <v/>
      </c>
      <c r="W62" s="0" t="str">
        <f aca="false">IF(B62="","",IF(Settings!$B$4="Basic Store or higher",INDEX(Rates!$J$5:$J$25,MATCH(B62,Rates!$A$5:$A$25,0)),INDEX(Rates!$D$5:$D$25,MATCH(B62,Rates!$A$5:$A$25,0))))</f>
        <v/>
      </c>
      <c r="X62" s="0" t="str">
        <f aca="false">IF(B62="","",IF(Settings!$B$4="Basic Store or higher",INDEX(Rates!$K$5:$K$25,MATCH(B62,Rates!$A$5:$A$25,0)),INDEX(Rates!$E$5:$E$25,MATCH(B62,Rates!$A$5:$A$25,0))))</f>
        <v/>
      </c>
      <c r="Y62" s="0" t="str">
        <f aca="false">IF(B62="","",IF(Settings!$B$4="Basic Store or higher",INDEX(Rates!$L$5:$L$25,MATCH(B62,Rates!$A$5:$A$25,0)),INDEX(Rates!$F$5:$F$25,MATCH(B62,Rates!$A$5:$A$25,0))))</f>
        <v/>
      </c>
      <c r="Z62" s="0" t="str">
        <f aca="false">IF(B62="","",IF(Settings!$B$4="Basic Store or higher",INDEX(Rates!$M$5:$M$25,MATCH(B62,Rates!$A$5:$A$25,0)),INDEX(Rates!$G$5:$G$25,MATCH(B62,Rates!$A$5:$A$25,0))))</f>
        <v/>
      </c>
      <c r="AA62" s="0" t="str">
        <f aca="false">IF(B62="","",INDEX(Rates!$N$5:$N$25,MATCH(B62,Rates!$A$5:$A$25,0)))</f>
        <v/>
      </c>
    </row>
    <row r="63" customFormat="false" ht="15" hidden="false" customHeight="false" outlineLevel="0" collapsed="false">
      <c r="A63" s="8"/>
      <c r="B63" s="8"/>
      <c r="C63" s="15"/>
      <c r="D63" s="15"/>
      <c r="E63" s="15"/>
      <c r="F63" s="15"/>
      <c r="G63" s="15"/>
      <c r="H63" s="16"/>
      <c r="I63" s="8"/>
      <c r="J63" s="17" t="n">
        <f aca="false">IF(ISNUMBER(C63),(C63+N(D63))*(1+Settings!$B$5),0)</f>
        <v>0</v>
      </c>
      <c r="K63" s="17" t="n">
        <f aca="false">IF(OR(B63="",J63=0),0,IF(U63="flat",V63*J63,IF(U63="cliff",IF(J63&lt;=W63,V63*J63,IF(J63&lt;=Y63,X63*J63,Z63*J63)),V63*MIN(J63,W63)+X63*MAX(0,MIN(J63,Y63)-W63)+Z63*MAX(0,J63-Y63))))</f>
        <v>0</v>
      </c>
      <c r="L63" s="17" t="n">
        <f aca="false">IF(J63=0,0,IF(AND(ISNUMBER(AA63),J63&gt;=AA63),0,IF(J63&lt;=10,0.3,0.4)))</f>
        <v>0</v>
      </c>
      <c r="M63" s="17" t="n">
        <f aca="false">N(H63)*J63+IF(I63="Y",0.0165*J63,0)+IF(Settings!$B$6="Yes",Settings!$B$7,0)</f>
        <v>0</v>
      </c>
      <c r="N63" s="17" t="n">
        <f aca="false">K63+L63+M63</f>
        <v>0</v>
      </c>
      <c r="O63" s="17" t="n">
        <f aca="false">IF(ISNUMBER(C63),C63+N(D63)-N63,0)</f>
        <v>0</v>
      </c>
      <c r="P63" s="17" t="n">
        <f aca="false">IF(ISNUMBER(C63),O63-N(E63)-N(F63)-N(G63),0)</f>
        <v>0</v>
      </c>
      <c r="Q63" s="18" t="str">
        <f aca="false">IF(AND(ISNUMBER(C63),C63+N(D63)&gt;0),P63/(C63+N(D63)),"")</f>
        <v/>
      </c>
      <c r="R63" s="18" t="str">
        <f aca="false">IF(AND(ISNUMBER(C63),C63&gt;0),N63/C63,"")</f>
        <v/>
      </c>
      <c r="S63" s="19" t="str">
        <f aca="false">IF(OR(U63&lt;&gt;"cliff",J63=0),"",IF(AND(J63&gt;W63*0.85,J63&lt;=W63),"Just under a cliff",IF(AND(U63="cliff",J63&gt;W63,J63&lt;=W63*1.15),"Just over a cliff","")))</f>
        <v/>
      </c>
      <c r="U63" s="0" t="str">
        <f aca="false">IF(B63="","",IF(Settings!$B$4="Basic Store or higher",INDEX(Rates!$H$5:$H$25,MATCH(B63,Rates!$A$5:$A$25,0)),INDEX(Rates!$B$5:$B$25,MATCH(B63,Rates!$A$5:$A$25,0))))</f>
        <v/>
      </c>
      <c r="V63" s="0" t="str">
        <f aca="false">IF(B63="","",IF(Settings!$B$4="Basic Store or higher",INDEX(Rates!$I$5:$I$25,MATCH(B63,Rates!$A$5:$A$25,0)),INDEX(Rates!$C$5:$C$25,MATCH(B63,Rates!$A$5:$A$25,0))))</f>
        <v/>
      </c>
      <c r="W63" s="0" t="str">
        <f aca="false">IF(B63="","",IF(Settings!$B$4="Basic Store or higher",INDEX(Rates!$J$5:$J$25,MATCH(B63,Rates!$A$5:$A$25,0)),INDEX(Rates!$D$5:$D$25,MATCH(B63,Rates!$A$5:$A$25,0))))</f>
        <v/>
      </c>
      <c r="X63" s="0" t="str">
        <f aca="false">IF(B63="","",IF(Settings!$B$4="Basic Store or higher",INDEX(Rates!$K$5:$K$25,MATCH(B63,Rates!$A$5:$A$25,0)),INDEX(Rates!$E$5:$E$25,MATCH(B63,Rates!$A$5:$A$25,0))))</f>
        <v/>
      </c>
      <c r="Y63" s="0" t="str">
        <f aca="false">IF(B63="","",IF(Settings!$B$4="Basic Store or higher",INDEX(Rates!$L$5:$L$25,MATCH(B63,Rates!$A$5:$A$25,0)),INDEX(Rates!$F$5:$F$25,MATCH(B63,Rates!$A$5:$A$25,0))))</f>
        <v/>
      </c>
      <c r="Z63" s="0" t="str">
        <f aca="false">IF(B63="","",IF(Settings!$B$4="Basic Store or higher",INDEX(Rates!$M$5:$M$25,MATCH(B63,Rates!$A$5:$A$25,0)),INDEX(Rates!$G$5:$G$25,MATCH(B63,Rates!$A$5:$A$25,0))))</f>
        <v/>
      </c>
      <c r="AA63" s="0" t="str">
        <f aca="false">IF(B63="","",INDEX(Rates!$N$5:$N$25,MATCH(B63,Rates!$A$5:$A$25,0)))</f>
        <v/>
      </c>
    </row>
    <row r="64" customFormat="false" ht="15" hidden="false" customHeight="false" outlineLevel="0" collapsed="false">
      <c r="A64" s="8"/>
      <c r="B64" s="8"/>
      <c r="C64" s="15"/>
      <c r="D64" s="15"/>
      <c r="E64" s="15"/>
      <c r="F64" s="15"/>
      <c r="G64" s="15"/>
      <c r="H64" s="16"/>
      <c r="I64" s="8"/>
      <c r="J64" s="17" t="n">
        <f aca="false">IF(ISNUMBER(C64),(C64+N(D64))*(1+Settings!$B$5),0)</f>
        <v>0</v>
      </c>
      <c r="K64" s="17" t="n">
        <f aca="false">IF(OR(B64="",J64=0),0,IF(U64="flat",V64*J64,IF(U64="cliff",IF(J64&lt;=W64,V64*J64,IF(J64&lt;=Y64,X64*J64,Z64*J64)),V64*MIN(J64,W64)+X64*MAX(0,MIN(J64,Y64)-W64)+Z64*MAX(0,J64-Y64))))</f>
        <v>0</v>
      </c>
      <c r="L64" s="17" t="n">
        <f aca="false">IF(J64=0,0,IF(AND(ISNUMBER(AA64),J64&gt;=AA64),0,IF(J64&lt;=10,0.3,0.4)))</f>
        <v>0</v>
      </c>
      <c r="M64" s="17" t="n">
        <f aca="false">N(H64)*J64+IF(I64="Y",0.0165*J64,0)+IF(Settings!$B$6="Yes",Settings!$B$7,0)</f>
        <v>0</v>
      </c>
      <c r="N64" s="17" t="n">
        <f aca="false">K64+L64+M64</f>
        <v>0</v>
      </c>
      <c r="O64" s="17" t="n">
        <f aca="false">IF(ISNUMBER(C64),C64+N(D64)-N64,0)</f>
        <v>0</v>
      </c>
      <c r="P64" s="17" t="n">
        <f aca="false">IF(ISNUMBER(C64),O64-N(E64)-N(F64)-N(G64),0)</f>
        <v>0</v>
      </c>
      <c r="Q64" s="18" t="str">
        <f aca="false">IF(AND(ISNUMBER(C64),C64+N(D64)&gt;0),P64/(C64+N(D64)),"")</f>
        <v/>
      </c>
      <c r="R64" s="18" t="str">
        <f aca="false">IF(AND(ISNUMBER(C64),C64&gt;0),N64/C64,"")</f>
        <v/>
      </c>
      <c r="S64" s="19" t="str">
        <f aca="false">IF(OR(U64&lt;&gt;"cliff",J64=0),"",IF(AND(J64&gt;W64*0.85,J64&lt;=W64),"Just under a cliff",IF(AND(U64="cliff",J64&gt;W64,J64&lt;=W64*1.15),"Just over a cliff","")))</f>
        <v/>
      </c>
      <c r="U64" s="0" t="str">
        <f aca="false">IF(B64="","",IF(Settings!$B$4="Basic Store or higher",INDEX(Rates!$H$5:$H$25,MATCH(B64,Rates!$A$5:$A$25,0)),INDEX(Rates!$B$5:$B$25,MATCH(B64,Rates!$A$5:$A$25,0))))</f>
        <v/>
      </c>
      <c r="V64" s="0" t="str">
        <f aca="false">IF(B64="","",IF(Settings!$B$4="Basic Store or higher",INDEX(Rates!$I$5:$I$25,MATCH(B64,Rates!$A$5:$A$25,0)),INDEX(Rates!$C$5:$C$25,MATCH(B64,Rates!$A$5:$A$25,0))))</f>
        <v/>
      </c>
      <c r="W64" s="0" t="str">
        <f aca="false">IF(B64="","",IF(Settings!$B$4="Basic Store or higher",INDEX(Rates!$J$5:$J$25,MATCH(B64,Rates!$A$5:$A$25,0)),INDEX(Rates!$D$5:$D$25,MATCH(B64,Rates!$A$5:$A$25,0))))</f>
        <v/>
      </c>
      <c r="X64" s="0" t="str">
        <f aca="false">IF(B64="","",IF(Settings!$B$4="Basic Store or higher",INDEX(Rates!$K$5:$K$25,MATCH(B64,Rates!$A$5:$A$25,0)),INDEX(Rates!$E$5:$E$25,MATCH(B64,Rates!$A$5:$A$25,0))))</f>
        <v/>
      </c>
      <c r="Y64" s="0" t="str">
        <f aca="false">IF(B64="","",IF(Settings!$B$4="Basic Store or higher",INDEX(Rates!$L$5:$L$25,MATCH(B64,Rates!$A$5:$A$25,0)),INDEX(Rates!$F$5:$F$25,MATCH(B64,Rates!$A$5:$A$25,0))))</f>
        <v/>
      </c>
      <c r="Z64" s="0" t="str">
        <f aca="false">IF(B64="","",IF(Settings!$B$4="Basic Store or higher",INDEX(Rates!$M$5:$M$25,MATCH(B64,Rates!$A$5:$A$25,0)),INDEX(Rates!$G$5:$G$25,MATCH(B64,Rates!$A$5:$A$25,0))))</f>
        <v/>
      </c>
      <c r="AA64" s="0" t="str">
        <f aca="false">IF(B64="","",INDEX(Rates!$N$5:$N$25,MATCH(B64,Rates!$A$5:$A$25,0)))</f>
        <v/>
      </c>
    </row>
    <row r="65" customFormat="false" ht="15" hidden="false" customHeight="false" outlineLevel="0" collapsed="false">
      <c r="A65" s="8"/>
      <c r="B65" s="8"/>
      <c r="C65" s="15"/>
      <c r="D65" s="15"/>
      <c r="E65" s="15"/>
      <c r="F65" s="15"/>
      <c r="G65" s="15"/>
      <c r="H65" s="16"/>
      <c r="I65" s="8"/>
      <c r="J65" s="17" t="n">
        <f aca="false">IF(ISNUMBER(C65),(C65+N(D65))*(1+Settings!$B$5),0)</f>
        <v>0</v>
      </c>
      <c r="K65" s="17" t="n">
        <f aca="false">IF(OR(B65="",J65=0),0,IF(U65="flat",V65*J65,IF(U65="cliff",IF(J65&lt;=W65,V65*J65,IF(J65&lt;=Y65,X65*J65,Z65*J65)),V65*MIN(J65,W65)+X65*MAX(0,MIN(J65,Y65)-W65)+Z65*MAX(0,J65-Y65))))</f>
        <v>0</v>
      </c>
      <c r="L65" s="17" t="n">
        <f aca="false">IF(J65=0,0,IF(AND(ISNUMBER(AA65),J65&gt;=AA65),0,IF(J65&lt;=10,0.3,0.4)))</f>
        <v>0</v>
      </c>
      <c r="M65" s="17" t="n">
        <f aca="false">N(H65)*J65+IF(I65="Y",0.0165*J65,0)+IF(Settings!$B$6="Yes",Settings!$B$7,0)</f>
        <v>0</v>
      </c>
      <c r="N65" s="17" t="n">
        <f aca="false">K65+L65+M65</f>
        <v>0</v>
      </c>
      <c r="O65" s="17" t="n">
        <f aca="false">IF(ISNUMBER(C65),C65+N(D65)-N65,0)</f>
        <v>0</v>
      </c>
      <c r="P65" s="17" t="n">
        <f aca="false">IF(ISNUMBER(C65),O65-N(E65)-N(F65)-N(G65),0)</f>
        <v>0</v>
      </c>
      <c r="Q65" s="18" t="str">
        <f aca="false">IF(AND(ISNUMBER(C65),C65+N(D65)&gt;0),P65/(C65+N(D65)),"")</f>
        <v/>
      </c>
      <c r="R65" s="18" t="str">
        <f aca="false">IF(AND(ISNUMBER(C65),C65&gt;0),N65/C65,"")</f>
        <v/>
      </c>
      <c r="S65" s="19" t="str">
        <f aca="false">IF(OR(U65&lt;&gt;"cliff",J65=0),"",IF(AND(J65&gt;W65*0.85,J65&lt;=W65),"Just under a cliff",IF(AND(U65="cliff",J65&gt;W65,J65&lt;=W65*1.15),"Just over a cliff","")))</f>
        <v/>
      </c>
      <c r="U65" s="0" t="str">
        <f aca="false">IF(B65="","",IF(Settings!$B$4="Basic Store or higher",INDEX(Rates!$H$5:$H$25,MATCH(B65,Rates!$A$5:$A$25,0)),INDEX(Rates!$B$5:$B$25,MATCH(B65,Rates!$A$5:$A$25,0))))</f>
        <v/>
      </c>
      <c r="V65" s="0" t="str">
        <f aca="false">IF(B65="","",IF(Settings!$B$4="Basic Store or higher",INDEX(Rates!$I$5:$I$25,MATCH(B65,Rates!$A$5:$A$25,0)),INDEX(Rates!$C$5:$C$25,MATCH(B65,Rates!$A$5:$A$25,0))))</f>
        <v/>
      </c>
      <c r="W65" s="0" t="str">
        <f aca="false">IF(B65="","",IF(Settings!$B$4="Basic Store or higher",INDEX(Rates!$J$5:$J$25,MATCH(B65,Rates!$A$5:$A$25,0)),INDEX(Rates!$D$5:$D$25,MATCH(B65,Rates!$A$5:$A$25,0))))</f>
        <v/>
      </c>
      <c r="X65" s="0" t="str">
        <f aca="false">IF(B65="","",IF(Settings!$B$4="Basic Store or higher",INDEX(Rates!$K$5:$K$25,MATCH(B65,Rates!$A$5:$A$25,0)),INDEX(Rates!$E$5:$E$25,MATCH(B65,Rates!$A$5:$A$25,0))))</f>
        <v/>
      </c>
      <c r="Y65" s="0" t="str">
        <f aca="false">IF(B65="","",IF(Settings!$B$4="Basic Store or higher",INDEX(Rates!$L$5:$L$25,MATCH(B65,Rates!$A$5:$A$25,0)),INDEX(Rates!$F$5:$F$25,MATCH(B65,Rates!$A$5:$A$25,0))))</f>
        <v/>
      </c>
      <c r="Z65" s="0" t="str">
        <f aca="false">IF(B65="","",IF(Settings!$B$4="Basic Store or higher",INDEX(Rates!$M$5:$M$25,MATCH(B65,Rates!$A$5:$A$25,0)),INDEX(Rates!$G$5:$G$25,MATCH(B65,Rates!$A$5:$A$25,0))))</f>
        <v/>
      </c>
      <c r="AA65" s="0" t="str">
        <f aca="false">IF(B65="","",INDEX(Rates!$N$5:$N$25,MATCH(B65,Rates!$A$5:$A$25,0)))</f>
        <v/>
      </c>
    </row>
    <row r="66" customFormat="false" ht="15" hidden="false" customHeight="false" outlineLevel="0" collapsed="false">
      <c r="A66" s="8"/>
      <c r="B66" s="8"/>
      <c r="C66" s="15"/>
      <c r="D66" s="15"/>
      <c r="E66" s="15"/>
      <c r="F66" s="15"/>
      <c r="G66" s="15"/>
      <c r="H66" s="16"/>
      <c r="I66" s="8"/>
      <c r="J66" s="17" t="n">
        <f aca="false">IF(ISNUMBER(C66),(C66+N(D66))*(1+Settings!$B$5),0)</f>
        <v>0</v>
      </c>
      <c r="K66" s="17" t="n">
        <f aca="false">IF(OR(B66="",J66=0),0,IF(U66="flat",V66*J66,IF(U66="cliff",IF(J66&lt;=W66,V66*J66,IF(J66&lt;=Y66,X66*J66,Z66*J66)),V66*MIN(J66,W66)+X66*MAX(0,MIN(J66,Y66)-W66)+Z66*MAX(0,J66-Y66))))</f>
        <v>0</v>
      </c>
      <c r="L66" s="17" t="n">
        <f aca="false">IF(J66=0,0,IF(AND(ISNUMBER(AA66),J66&gt;=AA66),0,IF(J66&lt;=10,0.3,0.4)))</f>
        <v>0</v>
      </c>
      <c r="M66" s="17" t="n">
        <f aca="false">N(H66)*J66+IF(I66="Y",0.0165*J66,0)+IF(Settings!$B$6="Yes",Settings!$B$7,0)</f>
        <v>0</v>
      </c>
      <c r="N66" s="17" t="n">
        <f aca="false">K66+L66+M66</f>
        <v>0</v>
      </c>
      <c r="O66" s="17" t="n">
        <f aca="false">IF(ISNUMBER(C66),C66+N(D66)-N66,0)</f>
        <v>0</v>
      </c>
      <c r="P66" s="17" t="n">
        <f aca="false">IF(ISNUMBER(C66),O66-N(E66)-N(F66)-N(G66),0)</f>
        <v>0</v>
      </c>
      <c r="Q66" s="18" t="str">
        <f aca="false">IF(AND(ISNUMBER(C66),C66+N(D66)&gt;0),P66/(C66+N(D66)),"")</f>
        <v/>
      </c>
      <c r="R66" s="18" t="str">
        <f aca="false">IF(AND(ISNUMBER(C66),C66&gt;0),N66/C66,"")</f>
        <v/>
      </c>
      <c r="S66" s="19" t="str">
        <f aca="false">IF(OR(U66&lt;&gt;"cliff",J66=0),"",IF(AND(J66&gt;W66*0.85,J66&lt;=W66),"Just under a cliff",IF(AND(U66="cliff",J66&gt;W66,J66&lt;=W66*1.15),"Just over a cliff","")))</f>
        <v/>
      </c>
      <c r="U66" s="0" t="str">
        <f aca="false">IF(B66="","",IF(Settings!$B$4="Basic Store or higher",INDEX(Rates!$H$5:$H$25,MATCH(B66,Rates!$A$5:$A$25,0)),INDEX(Rates!$B$5:$B$25,MATCH(B66,Rates!$A$5:$A$25,0))))</f>
        <v/>
      </c>
      <c r="V66" s="0" t="str">
        <f aca="false">IF(B66="","",IF(Settings!$B$4="Basic Store or higher",INDEX(Rates!$I$5:$I$25,MATCH(B66,Rates!$A$5:$A$25,0)),INDEX(Rates!$C$5:$C$25,MATCH(B66,Rates!$A$5:$A$25,0))))</f>
        <v/>
      </c>
      <c r="W66" s="0" t="str">
        <f aca="false">IF(B66="","",IF(Settings!$B$4="Basic Store or higher",INDEX(Rates!$J$5:$J$25,MATCH(B66,Rates!$A$5:$A$25,0)),INDEX(Rates!$D$5:$D$25,MATCH(B66,Rates!$A$5:$A$25,0))))</f>
        <v/>
      </c>
      <c r="X66" s="0" t="str">
        <f aca="false">IF(B66="","",IF(Settings!$B$4="Basic Store or higher",INDEX(Rates!$K$5:$K$25,MATCH(B66,Rates!$A$5:$A$25,0)),INDEX(Rates!$E$5:$E$25,MATCH(B66,Rates!$A$5:$A$25,0))))</f>
        <v/>
      </c>
      <c r="Y66" s="0" t="str">
        <f aca="false">IF(B66="","",IF(Settings!$B$4="Basic Store or higher",INDEX(Rates!$L$5:$L$25,MATCH(B66,Rates!$A$5:$A$25,0)),INDEX(Rates!$F$5:$F$25,MATCH(B66,Rates!$A$5:$A$25,0))))</f>
        <v/>
      </c>
      <c r="Z66" s="0" t="str">
        <f aca="false">IF(B66="","",IF(Settings!$B$4="Basic Store or higher",INDEX(Rates!$M$5:$M$25,MATCH(B66,Rates!$A$5:$A$25,0)),INDEX(Rates!$G$5:$G$25,MATCH(B66,Rates!$A$5:$A$25,0))))</f>
        <v/>
      </c>
      <c r="AA66" s="0" t="str">
        <f aca="false">IF(B66="","",INDEX(Rates!$N$5:$N$25,MATCH(B66,Rates!$A$5:$A$25,0)))</f>
        <v/>
      </c>
    </row>
    <row r="67" customFormat="false" ht="15" hidden="false" customHeight="false" outlineLevel="0" collapsed="false">
      <c r="A67" s="8"/>
      <c r="B67" s="8"/>
      <c r="C67" s="15"/>
      <c r="D67" s="15"/>
      <c r="E67" s="15"/>
      <c r="F67" s="15"/>
      <c r="G67" s="15"/>
      <c r="H67" s="16"/>
      <c r="I67" s="8"/>
      <c r="J67" s="17" t="n">
        <f aca="false">IF(ISNUMBER(C67),(C67+N(D67))*(1+Settings!$B$5),0)</f>
        <v>0</v>
      </c>
      <c r="K67" s="17" t="n">
        <f aca="false">IF(OR(B67="",J67=0),0,IF(U67="flat",V67*J67,IF(U67="cliff",IF(J67&lt;=W67,V67*J67,IF(J67&lt;=Y67,X67*J67,Z67*J67)),V67*MIN(J67,W67)+X67*MAX(0,MIN(J67,Y67)-W67)+Z67*MAX(0,J67-Y67))))</f>
        <v>0</v>
      </c>
      <c r="L67" s="17" t="n">
        <f aca="false">IF(J67=0,0,IF(AND(ISNUMBER(AA67),J67&gt;=AA67),0,IF(J67&lt;=10,0.3,0.4)))</f>
        <v>0</v>
      </c>
      <c r="M67" s="17" t="n">
        <f aca="false">N(H67)*J67+IF(I67="Y",0.0165*J67,0)+IF(Settings!$B$6="Yes",Settings!$B$7,0)</f>
        <v>0</v>
      </c>
      <c r="N67" s="17" t="n">
        <f aca="false">K67+L67+M67</f>
        <v>0</v>
      </c>
      <c r="O67" s="17" t="n">
        <f aca="false">IF(ISNUMBER(C67),C67+N(D67)-N67,0)</f>
        <v>0</v>
      </c>
      <c r="P67" s="17" t="n">
        <f aca="false">IF(ISNUMBER(C67),O67-N(E67)-N(F67)-N(G67),0)</f>
        <v>0</v>
      </c>
      <c r="Q67" s="18" t="str">
        <f aca="false">IF(AND(ISNUMBER(C67),C67+N(D67)&gt;0),P67/(C67+N(D67)),"")</f>
        <v/>
      </c>
      <c r="R67" s="18" t="str">
        <f aca="false">IF(AND(ISNUMBER(C67),C67&gt;0),N67/C67,"")</f>
        <v/>
      </c>
      <c r="S67" s="19" t="str">
        <f aca="false">IF(OR(U67&lt;&gt;"cliff",J67=0),"",IF(AND(J67&gt;W67*0.85,J67&lt;=W67),"Just under a cliff",IF(AND(U67="cliff",J67&gt;W67,J67&lt;=W67*1.15),"Just over a cliff","")))</f>
        <v/>
      </c>
      <c r="U67" s="0" t="str">
        <f aca="false">IF(B67="","",IF(Settings!$B$4="Basic Store or higher",INDEX(Rates!$H$5:$H$25,MATCH(B67,Rates!$A$5:$A$25,0)),INDEX(Rates!$B$5:$B$25,MATCH(B67,Rates!$A$5:$A$25,0))))</f>
        <v/>
      </c>
      <c r="V67" s="0" t="str">
        <f aca="false">IF(B67="","",IF(Settings!$B$4="Basic Store or higher",INDEX(Rates!$I$5:$I$25,MATCH(B67,Rates!$A$5:$A$25,0)),INDEX(Rates!$C$5:$C$25,MATCH(B67,Rates!$A$5:$A$25,0))))</f>
        <v/>
      </c>
      <c r="W67" s="0" t="str">
        <f aca="false">IF(B67="","",IF(Settings!$B$4="Basic Store or higher",INDEX(Rates!$J$5:$J$25,MATCH(B67,Rates!$A$5:$A$25,0)),INDEX(Rates!$D$5:$D$25,MATCH(B67,Rates!$A$5:$A$25,0))))</f>
        <v/>
      </c>
      <c r="X67" s="0" t="str">
        <f aca="false">IF(B67="","",IF(Settings!$B$4="Basic Store or higher",INDEX(Rates!$K$5:$K$25,MATCH(B67,Rates!$A$5:$A$25,0)),INDEX(Rates!$E$5:$E$25,MATCH(B67,Rates!$A$5:$A$25,0))))</f>
        <v/>
      </c>
      <c r="Y67" s="0" t="str">
        <f aca="false">IF(B67="","",IF(Settings!$B$4="Basic Store or higher",INDEX(Rates!$L$5:$L$25,MATCH(B67,Rates!$A$5:$A$25,0)),INDEX(Rates!$F$5:$F$25,MATCH(B67,Rates!$A$5:$A$25,0))))</f>
        <v/>
      </c>
      <c r="Z67" s="0" t="str">
        <f aca="false">IF(B67="","",IF(Settings!$B$4="Basic Store or higher",INDEX(Rates!$M$5:$M$25,MATCH(B67,Rates!$A$5:$A$25,0)),INDEX(Rates!$G$5:$G$25,MATCH(B67,Rates!$A$5:$A$25,0))))</f>
        <v/>
      </c>
      <c r="AA67" s="0" t="str">
        <f aca="false">IF(B67="","",INDEX(Rates!$N$5:$N$25,MATCH(B67,Rates!$A$5:$A$25,0)))</f>
        <v/>
      </c>
    </row>
    <row r="68" customFormat="false" ht="15" hidden="false" customHeight="false" outlineLevel="0" collapsed="false">
      <c r="A68" s="8"/>
      <c r="B68" s="8"/>
      <c r="C68" s="15"/>
      <c r="D68" s="15"/>
      <c r="E68" s="15"/>
      <c r="F68" s="15"/>
      <c r="G68" s="15"/>
      <c r="H68" s="16"/>
      <c r="I68" s="8"/>
      <c r="J68" s="17" t="n">
        <f aca="false">IF(ISNUMBER(C68),(C68+N(D68))*(1+Settings!$B$5),0)</f>
        <v>0</v>
      </c>
      <c r="K68" s="17" t="n">
        <f aca="false">IF(OR(B68="",J68=0),0,IF(U68="flat",V68*J68,IF(U68="cliff",IF(J68&lt;=W68,V68*J68,IF(J68&lt;=Y68,X68*J68,Z68*J68)),V68*MIN(J68,W68)+X68*MAX(0,MIN(J68,Y68)-W68)+Z68*MAX(0,J68-Y68))))</f>
        <v>0</v>
      </c>
      <c r="L68" s="17" t="n">
        <f aca="false">IF(J68=0,0,IF(AND(ISNUMBER(AA68),J68&gt;=AA68),0,IF(J68&lt;=10,0.3,0.4)))</f>
        <v>0</v>
      </c>
      <c r="M68" s="17" t="n">
        <f aca="false">N(H68)*J68+IF(I68="Y",0.0165*J68,0)+IF(Settings!$B$6="Yes",Settings!$B$7,0)</f>
        <v>0</v>
      </c>
      <c r="N68" s="17" t="n">
        <f aca="false">K68+L68+M68</f>
        <v>0</v>
      </c>
      <c r="O68" s="17" t="n">
        <f aca="false">IF(ISNUMBER(C68),C68+N(D68)-N68,0)</f>
        <v>0</v>
      </c>
      <c r="P68" s="17" t="n">
        <f aca="false">IF(ISNUMBER(C68),O68-N(E68)-N(F68)-N(G68),0)</f>
        <v>0</v>
      </c>
      <c r="Q68" s="18" t="str">
        <f aca="false">IF(AND(ISNUMBER(C68),C68+N(D68)&gt;0),P68/(C68+N(D68)),"")</f>
        <v/>
      </c>
      <c r="R68" s="18" t="str">
        <f aca="false">IF(AND(ISNUMBER(C68),C68&gt;0),N68/C68,"")</f>
        <v/>
      </c>
      <c r="S68" s="19" t="str">
        <f aca="false">IF(OR(U68&lt;&gt;"cliff",J68=0),"",IF(AND(J68&gt;W68*0.85,J68&lt;=W68),"Just under a cliff",IF(AND(U68="cliff",J68&gt;W68,J68&lt;=W68*1.15),"Just over a cliff","")))</f>
        <v/>
      </c>
      <c r="U68" s="0" t="str">
        <f aca="false">IF(B68="","",IF(Settings!$B$4="Basic Store or higher",INDEX(Rates!$H$5:$H$25,MATCH(B68,Rates!$A$5:$A$25,0)),INDEX(Rates!$B$5:$B$25,MATCH(B68,Rates!$A$5:$A$25,0))))</f>
        <v/>
      </c>
      <c r="V68" s="0" t="str">
        <f aca="false">IF(B68="","",IF(Settings!$B$4="Basic Store or higher",INDEX(Rates!$I$5:$I$25,MATCH(B68,Rates!$A$5:$A$25,0)),INDEX(Rates!$C$5:$C$25,MATCH(B68,Rates!$A$5:$A$25,0))))</f>
        <v/>
      </c>
      <c r="W68" s="0" t="str">
        <f aca="false">IF(B68="","",IF(Settings!$B$4="Basic Store or higher",INDEX(Rates!$J$5:$J$25,MATCH(B68,Rates!$A$5:$A$25,0)),INDEX(Rates!$D$5:$D$25,MATCH(B68,Rates!$A$5:$A$25,0))))</f>
        <v/>
      </c>
      <c r="X68" s="0" t="str">
        <f aca="false">IF(B68="","",IF(Settings!$B$4="Basic Store or higher",INDEX(Rates!$K$5:$K$25,MATCH(B68,Rates!$A$5:$A$25,0)),INDEX(Rates!$E$5:$E$25,MATCH(B68,Rates!$A$5:$A$25,0))))</f>
        <v/>
      </c>
      <c r="Y68" s="0" t="str">
        <f aca="false">IF(B68="","",IF(Settings!$B$4="Basic Store or higher",INDEX(Rates!$L$5:$L$25,MATCH(B68,Rates!$A$5:$A$25,0)),INDEX(Rates!$F$5:$F$25,MATCH(B68,Rates!$A$5:$A$25,0))))</f>
        <v/>
      </c>
      <c r="Z68" s="0" t="str">
        <f aca="false">IF(B68="","",IF(Settings!$B$4="Basic Store or higher",INDEX(Rates!$M$5:$M$25,MATCH(B68,Rates!$A$5:$A$25,0)),INDEX(Rates!$G$5:$G$25,MATCH(B68,Rates!$A$5:$A$25,0))))</f>
        <v/>
      </c>
      <c r="AA68" s="0" t="str">
        <f aca="false">IF(B68="","",INDEX(Rates!$N$5:$N$25,MATCH(B68,Rates!$A$5:$A$25,0)))</f>
        <v/>
      </c>
    </row>
    <row r="69" customFormat="false" ht="15" hidden="false" customHeight="false" outlineLevel="0" collapsed="false">
      <c r="A69" s="8"/>
      <c r="B69" s="8"/>
      <c r="C69" s="15"/>
      <c r="D69" s="15"/>
      <c r="E69" s="15"/>
      <c r="F69" s="15"/>
      <c r="G69" s="15"/>
      <c r="H69" s="16"/>
      <c r="I69" s="8"/>
      <c r="J69" s="17" t="n">
        <f aca="false">IF(ISNUMBER(C69),(C69+N(D69))*(1+Settings!$B$5),0)</f>
        <v>0</v>
      </c>
      <c r="K69" s="17" t="n">
        <f aca="false">IF(OR(B69="",J69=0),0,IF(U69="flat",V69*J69,IF(U69="cliff",IF(J69&lt;=W69,V69*J69,IF(J69&lt;=Y69,X69*J69,Z69*J69)),V69*MIN(J69,W69)+X69*MAX(0,MIN(J69,Y69)-W69)+Z69*MAX(0,J69-Y69))))</f>
        <v>0</v>
      </c>
      <c r="L69" s="17" t="n">
        <f aca="false">IF(J69=0,0,IF(AND(ISNUMBER(AA69),J69&gt;=AA69),0,IF(J69&lt;=10,0.3,0.4)))</f>
        <v>0</v>
      </c>
      <c r="M69" s="17" t="n">
        <f aca="false">N(H69)*J69+IF(I69="Y",0.0165*J69,0)+IF(Settings!$B$6="Yes",Settings!$B$7,0)</f>
        <v>0</v>
      </c>
      <c r="N69" s="17" t="n">
        <f aca="false">K69+L69+M69</f>
        <v>0</v>
      </c>
      <c r="O69" s="17" t="n">
        <f aca="false">IF(ISNUMBER(C69),C69+N(D69)-N69,0)</f>
        <v>0</v>
      </c>
      <c r="P69" s="17" t="n">
        <f aca="false">IF(ISNUMBER(C69),O69-N(E69)-N(F69)-N(G69),0)</f>
        <v>0</v>
      </c>
      <c r="Q69" s="18" t="str">
        <f aca="false">IF(AND(ISNUMBER(C69),C69+N(D69)&gt;0),P69/(C69+N(D69)),"")</f>
        <v/>
      </c>
      <c r="R69" s="18" t="str">
        <f aca="false">IF(AND(ISNUMBER(C69),C69&gt;0),N69/C69,"")</f>
        <v/>
      </c>
      <c r="S69" s="19" t="str">
        <f aca="false">IF(OR(U69&lt;&gt;"cliff",J69=0),"",IF(AND(J69&gt;W69*0.85,J69&lt;=W69),"Just under a cliff",IF(AND(U69="cliff",J69&gt;W69,J69&lt;=W69*1.15),"Just over a cliff","")))</f>
        <v/>
      </c>
      <c r="U69" s="0" t="str">
        <f aca="false">IF(B69="","",IF(Settings!$B$4="Basic Store or higher",INDEX(Rates!$H$5:$H$25,MATCH(B69,Rates!$A$5:$A$25,0)),INDEX(Rates!$B$5:$B$25,MATCH(B69,Rates!$A$5:$A$25,0))))</f>
        <v/>
      </c>
      <c r="V69" s="0" t="str">
        <f aca="false">IF(B69="","",IF(Settings!$B$4="Basic Store or higher",INDEX(Rates!$I$5:$I$25,MATCH(B69,Rates!$A$5:$A$25,0)),INDEX(Rates!$C$5:$C$25,MATCH(B69,Rates!$A$5:$A$25,0))))</f>
        <v/>
      </c>
      <c r="W69" s="0" t="str">
        <f aca="false">IF(B69="","",IF(Settings!$B$4="Basic Store or higher",INDEX(Rates!$J$5:$J$25,MATCH(B69,Rates!$A$5:$A$25,0)),INDEX(Rates!$D$5:$D$25,MATCH(B69,Rates!$A$5:$A$25,0))))</f>
        <v/>
      </c>
      <c r="X69" s="0" t="str">
        <f aca="false">IF(B69="","",IF(Settings!$B$4="Basic Store or higher",INDEX(Rates!$K$5:$K$25,MATCH(B69,Rates!$A$5:$A$25,0)),INDEX(Rates!$E$5:$E$25,MATCH(B69,Rates!$A$5:$A$25,0))))</f>
        <v/>
      </c>
      <c r="Y69" s="0" t="str">
        <f aca="false">IF(B69="","",IF(Settings!$B$4="Basic Store or higher",INDEX(Rates!$L$5:$L$25,MATCH(B69,Rates!$A$5:$A$25,0)),INDEX(Rates!$F$5:$F$25,MATCH(B69,Rates!$A$5:$A$25,0))))</f>
        <v/>
      </c>
      <c r="Z69" s="0" t="str">
        <f aca="false">IF(B69="","",IF(Settings!$B$4="Basic Store or higher",INDEX(Rates!$M$5:$M$25,MATCH(B69,Rates!$A$5:$A$25,0)),INDEX(Rates!$G$5:$G$25,MATCH(B69,Rates!$A$5:$A$25,0))))</f>
        <v/>
      </c>
      <c r="AA69" s="0" t="str">
        <f aca="false">IF(B69="","",INDEX(Rates!$N$5:$N$25,MATCH(B69,Rates!$A$5:$A$25,0)))</f>
        <v/>
      </c>
    </row>
    <row r="70" customFormat="false" ht="15" hidden="false" customHeight="false" outlineLevel="0" collapsed="false">
      <c r="A70" s="8"/>
      <c r="B70" s="8"/>
      <c r="C70" s="15"/>
      <c r="D70" s="15"/>
      <c r="E70" s="15"/>
      <c r="F70" s="15"/>
      <c r="G70" s="15"/>
      <c r="H70" s="16"/>
      <c r="I70" s="8"/>
      <c r="J70" s="17" t="n">
        <f aca="false">IF(ISNUMBER(C70),(C70+N(D70))*(1+Settings!$B$5),0)</f>
        <v>0</v>
      </c>
      <c r="K70" s="17" t="n">
        <f aca="false">IF(OR(B70="",J70=0),0,IF(U70="flat",V70*J70,IF(U70="cliff",IF(J70&lt;=W70,V70*J70,IF(J70&lt;=Y70,X70*J70,Z70*J70)),V70*MIN(J70,W70)+X70*MAX(0,MIN(J70,Y70)-W70)+Z70*MAX(0,J70-Y70))))</f>
        <v>0</v>
      </c>
      <c r="L70" s="17" t="n">
        <f aca="false">IF(J70=0,0,IF(AND(ISNUMBER(AA70),J70&gt;=AA70),0,IF(J70&lt;=10,0.3,0.4)))</f>
        <v>0</v>
      </c>
      <c r="M70" s="17" t="n">
        <f aca="false">N(H70)*J70+IF(I70="Y",0.0165*J70,0)+IF(Settings!$B$6="Yes",Settings!$B$7,0)</f>
        <v>0</v>
      </c>
      <c r="N70" s="17" t="n">
        <f aca="false">K70+L70+M70</f>
        <v>0</v>
      </c>
      <c r="O70" s="17" t="n">
        <f aca="false">IF(ISNUMBER(C70),C70+N(D70)-N70,0)</f>
        <v>0</v>
      </c>
      <c r="P70" s="17" t="n">
        <f aca="false">IF(ISNUMBER(C70),O70-N(E70)-N(F70)-N(G70),0)</f>
        <v>0</v>
      </c>
      <c r="Q70" s="18" t="str">
        <f aca="false">IF(AND(ISNUMBER(C70),C70+N(D70)&gt;0),P70/(C70+N(D70)),"")</f>
        <v/>
      </c>
      <c r="R70" s="18" t="str">
        <f aca="false">IF(AND(ISNUMBER(C70),C70&gt;0),N70/C70,"")</f>
        <v/>
      </c>
      <c r="S70" s="19" t="str">
        <f aca="false">IF(OR(U70&lt;&gt;"cliff",J70=0),"",IF(AND(J70&gt;W70*0.85,J70&lt;=W70),"Just under a cliff",IF(AND(U70="cliff",J70&gt;W70,J70&lt;=W70*1.15),"Just over a cliff","")))</f>
        <v/>
      </c>
      <c r="U70" s="0" t="str">
        <f aca="false">IF(B70="","",IF(Settings!$B$4="Basic Store or higher",INDEX(Rates!$H$5:$H$25,MATCH(B70,Rates!$A$5:$A$25,0)),INDEX(Rates!$B$5:$B$25,MATCH(B70,Rates!$A$5:$A$25,0))))</f>
        <v/>
      </c>
      <c r="V70" s="0" t="str">
        <f aca="false">IF(B70="","",IF(Settings!$B$4="Basic Store or higher",INDEX(Rates!$I$5:$I$25,MATCH(B70,Rates!$A$5:$A$25,0)),INDEX(Rates!$C$5:$C$25,MATCH(B70,Rates!$A$5:$A$25,0))))</f>
        <v/>
      </c>
      <c r="W70" s="0" t="str">
        <f aca="false">IF(B70="","",IF(Settings!$B$4="Basic Store or higher",INDEX(Rates!$J$5:$J$25,MATCH(B70,Rates!$A$5:$A$25,0)),INDEX(Rates!$D$5:$D$25,MATCH(B70,Rates!$A$5:$A$25,0))))</f>
        <v/>
      </c>
      <c r="X70" s="0" t="str">
        <f aca="false">IF(B70="","",IF(Settings!$B$4="Basic Store or higher",INDEX(Rates!$K$5:$K$25,MATCH(B70,Rates!$A$5:$A$25,0)),INDEX(Rates!$E$5:$E$25,MATCH(B70,Rates!$A$5:$A$25,0))))</f>
        <v/>
      </c>
      <c r="Y70" s="0" t="str">
        <f aca="false">IF(B70="","",IF(Settings!$B$4="Basic Store or higher",INDEX(Rates!$L$5:$L$25,MATCH(B70,Rates!$A$5:$A$25,0)),INDEX(Rates!$F$5:$F$25,MATCH(B70,Rates!$A$5:$A$25,0))))</f>
        <v/>
      </c>
      <c r="Z70" s="0" t="str">
        <f aca="false">IF(B70="","",IF(Settings!$B$4="Basic Store or higher",INDEX(Rates!$M$5:$M$25,MATCH(B70,Rates!$A$5:$A$25,0)),INDEX(Rates!$G$5:$G$25,MATCH(B70,Rates!$A$5:$A$25,0))))</f>
        <v/>
      </c>
      <c r="AA70" s="0" t="str">
        <f aca="false">IF(B70="","",INDEX(Rates!$N$5:$N$25,MATCH(B70,Rates!$A$5:$A$25,0)))</f>
        <v/>
      </c>
    </row>
    <row r="71" customFormat="false" ht="15" hidden="false" customHeight="false" outlineLevel="0" collapsed="false">
      <c r="A71" s="8"/>
      <c r="B71" s="8"/>
      <c r="C71" s="15"/>
      <c r="D71" s="15"/>
      <c r="E71" s="15"/>
      <c r="F71" s="15"/>
      <c r="G71" s="15"/>
      <c r="H71" s="16"/>
      <c r="I71" s="8"/>
      <c r="J71" s="17" t="n">
        <f aca="false">IF(ISNUMBER(C71),(C71+N(D71))*(1+Settings!$B$5),0)</f>
        <v>0</v>
      </c>
      <c r="K71" s="17" t="n">
        <f aca="false">IF(OR(B71="",J71=0),0,IF(U71="flat",V71*J71,IF(U71="cliff",IF(J71&lt;=W71,V71*J71,IF(J71&lt;=Y71,X71*J71,Z71*J71)),V71*MIN(J71,W71)+X71*MAX(0,MIN(J71,Y71)-W71)+Z71*MAX(0,J71-Y71))))</f>
        <v>0</v>
      </c>
      <c r="L71" s="17" t="n">
        <f aca="false">IF(J71=0,0,IF(AND(ISNUMBER(AA71),J71&gt;=AA71),0,IF(J71&lt;=10,0.3,0.4)))</f>
        <v>0</v>
      </c>
      <c r="M71" s="17" t="n">
        <f aca="false">N(H71)*J71+IF(I71="Y",0.0165*J71,0)+IF(Settings!$B$6="Yes",Settings!$B$7,0)</f>
        <v>0</v>
      </c>
      <c r="N71" s="17" t="n">
        <f aca="false">K71+L71+M71</f>
        <v>0</v>
      </c>
      <c r="O71" s="17" t="n">
        <f aca="false">IF(ISNUMBER(C71),C71+N(D71)-N71,0)</f>
        <v>0</v>
      </c>
      <c r="P71" s="17" t="n">
        <f aca="false">IF(ISNUMBER(C71),O71-N(E71)-N(F71)-N(G71),0)</f>
        <v>0</v>
      </c>
      <c r="Q71" s="18" t="str">
        <f aca="false">IF(AND(ISNUMBER(C71),C71+N(D71)&gt;0),P71/(C71+N(D71)),"")</f>
        <v/>
      </c>
      <c r="R71" s="18" t="str">
        <f aca="false">IF(AND(ISNUMBER(C71),C71&gt;0),N71/C71,"")</f>
        <v/>
      </c>
      <c r="S71" s="19" t="str">
        <f aca="false">IF(OR(U71&lt;&gt;"cliff",J71=0),"",IF(AND(J71&gt;W71*0.85,J71&lt;=W71),"Just under a cliff",IF(AND(U71="cliff",J71&gt;W71,J71&lt;=W71*1.15),"Just over a cliff","")))</f>
        <v/>
      </c>
      <c r="U71" s="0" t="str">
        <f aca="false">IF(B71="","",IF(Settings!$B$4="Basic Store or higher",INDEX(Rates!$H$5:$H$25,MATCH(B71,Rates!$A$5:$A$25,0)),INDEX(Rates!$B$5:$B$25,MATCH(B71,Rates!$A$5:$A$25,0))))</f>
        <v/>
      </c>
      <c r="V71" s="0" t="str">
        <f aca="false">IF(B71="","",IF(Settings!$B$4="Basic Store or higher",INDEX(Rates!$I$5:$I$25,MATCH(B71,Rates!$A$5:$A$25,0)),INDEX(Rates!$C$5:$C$25,MATCH(B71,Rates!$A$5:$A$25,0))))</f>
        <v/>
      </c>
      <c r="W71" s="0" t="str">
        <f aca="false">IF(B71="","",IF(Settings!$B$4="Basic Store or higher",INDEX(Rates!$J$5:$J$25,MATCH(B71,Rates!$A$5:$A$25,0)),INDEX(Rates!$D$5:$D$25,MATCH(B71,Rates!$A$5:$A$25,0))))</f>
        <v/>
      </c>
      <c r="X71" s="0" t="str">
        <f aca="false">IF(B71="","",IF(Settings!$B$4="Basic Store or higher",INDEX(Rates!$K$5:$K$25,MATCH(B71,Rates!$A$5:$A$25,0)),INDEX(Rates!$E$5:$E$25,MATCH(B71,Rates!$A$5:$A$25,0))))</f>
        <v/>
      </c>
      <c r="Y71" s="0" t="str">
        <f aca="false">IF(B71="","",IF(Settings!$B$4="Basic Store or higher",INDEX(Rates!$L$5:$L$25,MATCH(B71,Rates!$A$5:$A$25,0)),INDEX(Rates!$F$5:$F$25,MATCH(B71,Rates!$A$5:$A$25,0))))</f>
        <v/>
      </c>
      <c r="Z71" s="0" t="str">
        <f aca="false">IF(B71="","",IF(Settings!$B$4="Basic Store or higher",INDEX(Rates!$M$5:$M$25,MATCH(B71,Rates!$A$5:$A$25,0)),INDEX(Rates!$G$5:$G$25,MATCH(B71,Rates!$A$5:$A$25,0))))</f>
        <v/>
      </c>
      <c r="AA71" s="0" t="str">
        <f aca="false">IF(B71="","",INDEX(Rates!$N$5:$N$25,MATCH(B71,Rates!$A$5:$A$25,0)))</f>
        <v/>
      </c>
    </row>
    <row r="72" customFormat="false" ht="15" hidden="false" customHeight="false" outlineLevel="0" collapsed="false">
      <c r="A72" s="8"/>
      <c r="B72" s="8"/>
      <c r="C72" s="15"/>
      <c r="D72" s="15"/>
      <c r="E72" s="15"/>
      <c r="F72" s="15"/>
      <c r="G72" s="15"/>
      <c r="H72" s="16"/>
      <c r="I72" s="8"/>
      <c r="J72" s="17" t="n">
        <f aca="false">IF(ISNUMBER(C72),(C72+N(D72))*(1+Settings!$B$5),0)</f>
        <v>0</v>
      </c>
      <c r="K72" s="17" t="n">
        <f aca="false">IF(OR(B72="",J72=0),0,IF(U72="flat",V72*J72,IF(U72="cliff",IF(J72&lt;=W72,V72*J72,IF(J72&lt;=Y72,X72*J72,Z72*J72)),V72*MIN(J72,W72)+X72*MAX(0,MIN(J72,Y72)-W72)+Z72*MAX(0,J72-Y72))))</f>
        <v>0</v>
      </c>
      <c r="L72" s="17" t="n">
        <f aca="false">IF(J72=0,0,IF(AND(ISNUMBER(AA72),J72&gt;=AA72),0,IF(J72&lt;=10,0.3,0.4)))</f>
        <v>0</v>
      </c>
      <c r="M72" s="17" t="n">
        <f aca="false">N(H72)*J72+IF(I72="Y",0.0165*J72,0)+IF(Settings!$B$6="Yes",Settings!$B$7,0)</f>
        <v>0</v>
      </c>
      <c r="N72" s="17" t="n">
        <f aca="false">K72+L72+M72</f>
        <v>0</v>
      </c>
      <c r="O72" s="17" t="n">
        <f aca="false">IF(ISNUMBER(C72),C72+N(D72)-N72,0)</f>
        <v>0</v>
      </c>
      <c r="P72" s="17" t="n">
        <f aca="false">IF(ISNUMBER(C72),O72-N(E72)-N(F72)-N(G72),0)</f>
        <v>0</v>
      </c>
      <c r="Q72" s="18" t="str">
        <f aca="false">IF(AND(ISNUMBER(C72),C72+N(D72)&gt;0),P72/(C72+N(D72)),"")</f>
        <v/>
      </c>
      <c r="R72" s="18" t="str">
        <f aca="false">IF(AND(ISNUMBER(C72),C72&gt;0),N72/C72,"")</f>
        <v/>
      </c>
      <c r="S72" s="19" t="str">
        <f aca="false">IF(OR(U72&lt;&gt;"cliff",J72=0),"",IF(AND(J72&gt;W72*0.85,J72&lt;=W72),"Just under a cliff",IF(AND(U72="cliff",J72&gt;W72,J72&lt;=W72*1.15),"Just over a cliff","")))</f>
        <v/>
      </c>
      <c r="U72" s="0" t="str">
        <f aca="false">IF(B72="","",IF(Settings!$B$4="Basic Store or higher",INDEX(Rates!$H$5:$H$25,MATCH(B72,Rates!$A$5:$A$25,0)),INDEX(Rates!$B$5:$B$25,MATCH(B72,Rates!$A$5:$A$25,0))))</f>
        <v/>
      </c>
      <c r="V72" s="0" t="str">
        <f aca="false">IF(B72="","",IF(Settings!$B$4="Basic Store or higher",INDEX(Rates!$I$5:$I$25,MATCH(B72,Rates!$A$5:$A$25,0)),INDEX(Rates!$C$5:$C$25,MATCH(B72,Rates!$A$5:$A$25,0))))</f>
        <v/>
      </c>
      <c r="W72" s="0" t="str">
        <f aca="false">IF(B72="","",IF(Settings!$B$4="Basic Store or higher",INDEX(Rates!$J$5:$J$25,MATCH(B72,Rates!$A$5:$A$25,0)),INDEX(Rates!$D$5:$D$25,MATCH(B72,Rates!$A$5:$A$25,0))))</f>
        <v/>
      </c>
      <c r="X72" s="0" t="str">
        <f aca="false">IF(B72="","",IF(Settings!$B$4="Basic Store or higher",INDEX(Rates!$K$5:$K$25,MATCH(B72,Rates!$A$5:$A$25,0)),INDEX(Rates!$E$5:$E$25,MATCH(B72,Rates!$A$5:$A$25,0))))</f>
        <v/>
      </c>
      <c r="Y72" s="0" t="str">
        <f aca="false">IF(B72="","",IF(Settings!$B$4="Basic Store or higher",INDEX(Rates!$L$5:$L$25,MATCH(B72,Rates!$A$5:$A$25,0)),INDEX(Rates!$F$5:$F$25,MATCH(B72,Rates!$A$5:$A$25,0))))</f>
        <v/>
      </c>
      <c r="Z72" s="0" t="str">
        <f aca="false">IF(B72="","",IF(Settings!$B$4="Basic Store or higher",INDEX(Rates!$M$5:$M$25,MATCH(B72,Rates!$A$5:$A$25,0)),INDEX(Rates!$G$5:$G$25,MATCH(B72,Rates!$A$5:$A$25,0))))</f>
        <v/>
      </c>
      <c r="AA72" s="0" t="str">
        <f aca="false">IF(B72="","",INDEX(Rates!$N$5:$N$25,MATCH(B72,Rates!$A$5:$A$25,0)))</f>
        <v/>
      </c>
    </row>
    <row r="73" customFormat="false" ht="15" hidden="false" customHeight="false" outlineLevel="0" collapsed="false">
      <c r="A73" s="8"/>
      <c r="B73" s="8"/>
      <c r="C73" s="15"/>
      <c r="D73" s="15"/>
      <c r="E73" s="15"/>
      <c r="F73" s="15"/>
      <c r="G73" s="15"/>
      <c r="H73" s="16"/>
      <c r="I73" s="8"/>
      <c r="J73" s="17" t="n">
        <f aca="false">IF(ISNUMBER(C73),(C73+N(D73))*(1+Settings!$B$5),0)</f>
        <v>0</v>
      </c>
      <c r="K73" s="17" t="n">
        <f aca="false">IF(OR(B73="",J73=0),0,IF(U73="flat",V73*J73,IF(U73="cliff",IF(J73&lt;=W73,V73*J73,IF(J73&lt;=Y73,X73*J73,Z73*J73)),V73*MIN(J73,W73)+X73*MAX(0,MIN(J73,Y73)-W73)+Z73*MAX(0,J73-Y73))))</f>
        <v>0</v>
      </c>
      <c r="L73" s="17" t="n">
        <f aca="false">IF(J73=0,0,IF(AND(ISNUMBER(AA73),J73&gt;=AA73),0,IF(J73&lt;=10,0.3,0.4)))</f>
        <v>0</v>
      </c>
      <c r="M73" s="17" t="n">
        <f aca="false">N(H73)*J73+IF(I73="Y",0.0165*J73,0)+IF(Settings!$B$6="Yes",Settings!$B$7,0)</f>
        <v>0</v>
      </c>
      <c r="N73" s="17" t="n">
        <f aca="false">K73+L73+M73</f>
        <v>0</v>
      </c>
      <c r="O73" s="17" t="n">
        <f aca="false">IF(ISNUMBER(C73),C73+N(D73)-N73,0)</f>
        <v>0</v>
      </c>
      <c r="P73" s="17" t="n">
        <f aca="false">IF(ISNUMBER(C73),O73-N(E73)-N(F73)-N(G73),0)</f>
        <v>0</v>
      </c>
      <c r="Q73" s="18" t="str">
        <f aca="false">IF(AND(ISNUMBER(C73),C73+N(D73)&gt;0),P73/(C73+N(D73)),"")</f>
        <v/>
      </c>
      <c r="R73" s="18" t="str">
        <f aca="false">IF(AND(ISNUMBER(C73),C73&gt;0),N73/C73,"")</f>
        <v/>
      </c>
      <c r="S73" s="19" t="str">
        <f aca="false">IF(OR(U73&lt;&gt;"cliff",J73=0),"",IF(AND(J73&gt;W73*0.85,J73&lt;=W73),"Just under a cliff",IF(AND(U73="cliff",J73&gt;W73,J73&lt;=W73*1.15),"Just over a cliff","")))</f>
        <v/>
      </c>
      <c r="U73" s="0" t="str">
        <f aca="false">IF(B73="","",IF(Settings!$B$4="Basic Store or higher",INDEX(Rates!$H$5:$H$25,MATCH(B73,Rates!$A$5:$A$25,0)),INDEX(Rates!$B$5:$B$25,MATCH(B73,Rates!$A$5:$A$25,0))))</f>
        <v/>
      </c>
      <c r="V73" s="0" t="str">
        <f aca="false">IF(B73="","",IF(Settings!$B$4="Basic Store or higher",INDEX(Rates!$I$5:$I$25,MATCH(B73,Rates!$A$5:$A$25,0)),INDEX(Rates!$C$5:$C$25,MATCH(B73,Rates!$A$5:$A$25,0))))</f>
        <v/>
      </c>
      <c r="W73" s="0" t="str">
        <f aca="false">IF(B73="","",IF(Settings!$B$4="Basic Store or higher",INDEX(Rates!$J$5:$J$25,MATCH(B73,Rates!$A$5:$A$25,0)),INDEX(Rates!$D$5:$D$25,MATCH(B73,Rates!$A$5:$A$25,0))))</f>
        <v/>
      </c>
      <c r="X73" s="0" t="str">
        <f aca="false">IF(B73="","",IF(Settings!$B$4="Basic Store or higher",INDEX(Rates!$K$5:$K$25,MATCH(B73,Rates!$A$5:$A$25,0)),INDEX(Rates!$E$5:$E$25,MATCH(B73,Rates!$A$5:$A$25,0))))</f>
        <v/>
      </c>
      <c r="Y73" s="0" t="str">
        <f aca="false">IF(B73="","",IF(Settings!$B$4="Basic Store or higher",INDEX(Rates!$L$5:$L$25,MATCH(B73,Rates!$A$5:$A$25,0)),INDEX(Rates!$F$5:$F$25,MATCH(B73,Rates!$A$5:$A$25,0))))</f>
        <v/>
      </c>
      <c r="Z73" s="0" t="str">
        <f aca="false">IF(B73="","",IF(Settings!$B$4="Basic Store or higher",INDEX(Rates!$M$5:$M$25,MATCH(B73,Rates!$A$5:$A$25,0)),INDEX(Rates!$G$5:$G$25,MATCH(B73,Rates!$A$5:$A$25,0))))</f>
        <v/>
      </c>
      <c r="AA73" s="0" t="str">
        <f aca="false">IF(B73="","",INDEX(Rates!$N$5:$N$25,MATCH(B73,Rates!$A$5:$A$25,0)))</f>
        <v/>
      </c>
    </row>
    <row r="74" customFormat="false" ht="15" hidden="false" customHeight="false" outlineLevel="0" collapsed="false">
      <c r="A74" s="8"/>
      <c r="B74" s="8"/>
      <c r="C74" s="15"/>
      <c r="D74" s="15"/>
      <c r="E74" s="15"/>
      <c r="F74" s="15"/>
      <c r="G74" s="15"/>
      <c r="H74" s="16"/>
      <c r="I74" s="8"/>
      <c r="J74" s="17" t="n">
        <f aca="false">IF(ISNUMBER(C74),(C74+N(D74))*(1+Settings!$B$5),0)</f>
        <v>0</v>
      </c>
      <c r="K74" s="17" t="n">
        <f aca="false">IF(OR(B74="",J74=0),0,IF(U74="flat",V74*J74,IF(U74="cliff",IF(J74&lt;=W74,V74*J74,IF(J74&lt;=Y74,X74*J74,Z74*J74)),V74*MIN(J74,W74)+X74*MAX(0,MIN(J74,Y74)-W74)+Z74*MAX(0,J74-Y74))))</f>
        <v>0</v>
      </c>
      <c r="L74" s="17" t="n">
        <f aca="false">IF(J74=0,0,IF(AND(ISNUMBER(AA74),J74&gt;=AA74),0,IF(J74&lt;=10,0.3,0.4)))</f>
        <v>0</v>
      </c>
      <c r="M74" s="17" t="n">
        <f aca="false">N(H74)*J74+IF(I74="Y",0.0165*J74,0)+IF(Settings!$B$6="Yes",Settings!$B$7,0)</f>
        <v>0</v>
      </c>
      <c r="N74" s="17" t="n">
        <f aca="false">K74+L74+M74</f>
        <v>0</v>
      </c>
      <c r="O74" s="17" t="n">
        <f aca="false">IF(ISNUMBER(C74),C74+N(D74)-N74,0)</f>
        <v>0</v>
      </c>
      <c r="P74" s="17" t="n">
        <f aca="false">IF(ISNUMBER(C74),O74-N(E74)-N(F74)-N(G74),0)</f>
        <v>0</v>
      </c>
      <c r="Q74" s="18" t="str">
        <f aca="false">IF(AND(ISNUMBER(C74),C74+N(D74)&gt;0),P74/(C74+N(D74)),"")</f>
        <v/>
      </c>
      <c r="R74" s="18" t="str">
        <f aca="false">IF(AND(ISNUMBER(C74),C74&gt;0),N74/C74,"")</f>
        <v/>
      </c>
      <c r="S74" s="19" t="str">
        <f aca="false">IF(OR(U74&lt;&gt;"cliff",J74=0),"",IF(AND(J74&gt;W74*0.85,J74&lt;=W74),"Just under a cliff",IF(AND(U74="cliff",J74&gt;W74,J74&lt;=W74*1.15),"Just over a cliff","")))</f>
        <v/>
      </c>
      <c r="U74" s="0" t="str">
        <f aca="false">IF(B74="","",IF(Settings!$B$4="Basic Store or higher",INDEX(Rates!$H$5:$H$25,MATCH(B74,Rates!$A$5:$A$25,0)),INDEX(Rates!$B$5:$B$25,MATCH(B74,Rates!$A$5:$A$25,0))))</f>
        <v/>
      </c>
      <c r="V74" s="0" t="str">
        <f aca="false">IF(B74="","",IF(Settings!$B$4="Basic Store or higher",INDEX(Rates!$I$5:$I$25,MATCH(B74,Rates!$A$5:$A$25,0)),INDEX(Rates!$C$5:$C$25,MATCH(B74,Rates!$A$5:$A$25,0))))</f>
        <v/>
      </c>
      <c r="W74" s="0" t="str">
        <f aca="false">IF(B74="","",IF(Settings!$B$4="Basic Store or higher",INDEX(Rates!$J$5:$J$25,MATCH(B74,Rates!$A$5:$A$25,0)),INDEX(Rates!$D$5:$D$25,MATCH(B74,Rates!$A$5:$A$25,0))))</f>
        <v/>
      </c>
      <c r="X74" s="0" t="str">
        <f aca="false">IF(B74="","",IF(Settings!$B$4="Basic Store or higher",INDEX(Rates!$K$5:$K$25,MATCH(B74,Rates!$A$5:$A$25,0)),INDEX(Rates!$E$5:$E$25,MATCH(B74,Rates!$A$5:$A$25,0))))</f>
        <v/>
      </c>
      <c r="Y74" s="0" t="str">
        <f aca="false">IF(B74="","",IF(Settings!$B$4="Basic Store or higher",INDEX(Rates!$L$5:$L$25,MATCH(B74,Rates!$A$5:$A$25,0)),INDEX(Rates!$F$5:$F$25,MATCH(B74,Rates!$A$5:$A$25,0))))</f>
        <v/>
      </c>
      <c r="Z74" s="0" t="str">
        <f aca="false">IF(B74="","",IF(Settings!$B$4="Basic Store or higher",INDEX(Rates!$M$5:$M$25,MATCH(B74,Rates!$A$5:$A$25,0)),INDEX(Rates!$G$5:$G$25,MATCH(B74,Rates!$A$5:$A$25,0))))</f>
        <v/>
      </c>
      <c r="AA74" s="0" t="str">
        <f aca="false">IF(B74="","",INDEX(Rates!$N$5:$N$25,MATCH(B74,Rates!$A$5:$A$25,0)))</f>
        <v/>
      </c>
    </row>
    <row r="75" customFormat="false" ht="15" hidden="false" customHeight="false" outlineLevel="0" collapsed="false">
      <c r="A75" s="8"/>
      <c r="B75" s="8"/>
      <c r="C75" s="15"/>
      <c r="D75" s="15"/>
      <c r="E75" s="15"/>
      <c r="F75" s="15"/>
      <c r="G75" s="15"/>
      <c r="H75" s="16"/>
      <c r="I75" s="8"/>
      <c r="J75" s="17" t="n">
        <f aca="false">IF(ISNUMBER(C75),(C75+N(D75))*(1+Settings!$B$5),0)</f>
        <v>0</v>
      </c>
      <c r="K75" s="17" t="n">
        <f aca="false">IF(OR(B75="",J75=0),0,IF(U75="flat",V75*J75,IF(U75="cliff",IF(J75&lt;=W75,V75*J75,IF(J75&lt;=Y75,X75*J75,Z75*J75)),V75*MIN(J75,W75)+X75*MAX(0,MIN(J75,Y75)-W75)+Z75*MAX(0,J75-Y75))))</f>
        <v>0</v>
      </c>
      <c r="L75" s="17" t="n">
        <f aca="false">IF(J75=0,0,IF(AND(ISNUMBER(AA75),J75&gt;=AA75),0,IF(J75&lt;=10,0.3,0.4)))</f>
        <v>0</v>
      </c>
      <c r="M75" s="17" t="n">
        <f aca="false">N(H75)*J75+IF(I75="Y",0.0165*J75,0)+IF(Settings!$B$6="Yes",Settings!$B$7,0)</f>
        <v>0</v>
      </c>
      <c r="N75" s="17" t="n">
        <f aca="false">K75+L75+M75</f>
        <v>0</v>
      </c>
      <c r="O75" s="17" t="n">
        <f aca="false">IF(ISNUMBER(C75),C75+N(D75)-N75,0)</f>
        <v>0</v>
      </c>
      <c r="P75" s="17" t="n">
        <f aca="false">IF(ISNUMBER(C75),O75-N(E75)-N(F75)-N(G75),0)</f>
        <v>0</v>
      </c>
      <c r="Q75" s="18" t="str">
        <f aca="false">IF(AND(ISNUMBER(C75),C75+N(D75)&gt;0),P75/(C75+N(D75)),"")</f>
        <v/>
      </c>
      <c r="R75" s="18" t="str">
        <f aca="false">IF(AND(ISNUMBER(C75),C75&gt;0),N75/C75,"")</f>
        <v/>
      </c>
      <c r="S75" s="19" t="str">
        <f aca="false">IF(OR(U75&lt;&gt;"cliff",J75=0),"",IF(AND(J75&gt;W75*0.85,J75&lt;=W75),"Just under a cliff",IF(AND(U75="cliff",J75&gt;W75,J75&lt;=W75*1.15),"Just over a cliff","")))</f>
        <v/>
      </c>
      <c r="U75" s="0" t="str">
        <f aca="false">IF(B75="","",IF(Settings!$B$4="Basic Store or higher",INDEX(Rates!$H$5:$H$25,MATCH(B75,Rates!$A$5:$A$25,0)),INDEX(Rates!$B$5:$B$25,MATCH(B75,Rates!$A$5:$A$25,0))))</f>
        <v/>
      </c>
      <c r="V75" s="0" t="str">
        <f aca="false">IF(B75="","",IF(Settings!$B$4="Basic Store or higher",INDEX(Rates!$I$5:$I$25,MATCH(B75,Rates!$A$5:$A$25,0)),INDEX(Rates!$C$5:$C$25,MATCH(B75,Rates!$A$5:$A$25,0))))</f>
        <v/>
      </c>
      <c r="W75" s="0" t="str">
        <f aca="false">IF(B75="","",IF(Settings!$B$4="Basic Store or higher",INDEX(Rates!$J$5:$J$25,MATCH(B75,Rates!$A$5:$A$25,0)),INDEX(Rates!$D$5:$D$25,MATCH(B75,Rates!$A$5:$A$25,0))))</f>
        <v/>
      </c>
      <c r="X75" s="0" t="str">
        <f aca="false">IF(B75="","",IF(Settings!$B$4="Basic Store or higher",INDEX(Rates!$K$5:$K$25,MATCH(B75,Rates!$A$5:$A$25,0)),INDEX(Rates!$E$5:$E$25,MATCH(B75,Rates!$A$5:$A$25,0))))</f>
        <v/>
      </c>
      <c r="Y75" s="0" t="str">
        <f aca="false">IF(B75="","",IF(Settings!$B$4="Basic Store or higher",INDEX(Rates!$L$5:$L$25,MATCH(B75,Rates!$A$5:$A$25,0)),INDEX(Rates!$F$5:$F$25,MATCH(B75,Rates!$A$5:$A$25,0))))</f>
        <v/>
      </c>
      <c r="Z75" s="0" t="str">
        <f aca="false">IF(B75="","",IF(Settings!$B$4="Basic Store or higher",INDEX(Rates!$M$5:$M$25,MATCH(B75,Rates!$A$5:$A$25,0)),INDEX(Rates!$G$5:$G$25,MATCH(B75,Rates!$A$5:$A$25,0))))</f>
        <v/>
      </c>
      <c r="AA75" s="0" t="str">
        <f aca="false">IF(B75="","",INDEX(Rates!$N$5:$N$25,MATCH(B75,Rates!$A$5:$A$25,0)))</f>
        <v/>
      </c>
    </row>
    <row r="76" customFormat="false" ht="15" hidden="false" customHeight="false" outlineLevel="0" collapsed="false">
      <c r="A76" s="8"/>
      <c r="B76" s="8"/>
      <c r="C76" s="15"/>
      <c r="D76" s="15"/>
      <c r="E76" s="15"/>
      <c r="F76" s="15"/>
      <c r="G76" s="15"/>
      <c r="H76" s="16"/>
      <c r="I76" s="8"/>
      <c r="J76" s="17" t="n">
        <f aca="false">IF(ISNUMBER(C76),(C76+N(D76))*(1+Settings!$B$5),0)</f>
        <v>0</v>
      </c>
      <c r="K76" s="17" t="n">
        <f aca="false">IF(OR(B76="",J76=0),0,IF(U76="flat",V76*J76,IF(U76="cliff",IF(J76&lt;=W76,V76*J76,IF(J76&lt;=Y76,X76*J76,Z76*J76)),V76*MIN(J76,W76)+X76*MAX(0,MIN(J76,Y76)-W76)+Z76*MAX(0,J76-Y76))))</f>
        <v>0</v>
      </c>
      <c r="L76" s="17" t="n">
        <f aca="false">IF(J76=0,0,IF(AND(ISNUMBER(AA76),J76&gt;=AA76),0,IF(J76&lt;=10,0.3,0.4)))</f>
        <v>0</v>
      </c>
      <c r="M76" s="17" t="n">
        <f aca="false">N(H76)*J76+IF(I76="Y",0.0165*J76,0)+IF(Settings!$B$6="Yes",Settings!$B$7,0)</f>
        <v>0</v>
      </c>
      <c r="N76" s="17" t="n">
        <f aca="false">K76+L76+M76</f>
        <v>0</v>
      </c>
      <c r="O76" s="17" t="n">
        <f aca="false">IF(ISNUMBER(C76),C76+N(D76)-N76,0)</f>
        <v>0</v>
      </c>
      <c r="P76" s="17" t="n">
        <f aca="false">IF(ISNUMBER(C76),O76-N(E76)-N(F76)-N(G76),0)</f>
        <v>0</v>
      </c>
      <c r="Q76" s="18" t="str">
        <f aca="false">IF(AND(ISNUMBER(C76),C76+N(D76)&gt;0),P76/(C76+N(D76)),"")</f>
        <v/>
      </c>
      <c r="R76" s="18" t="str">
        <f aca="false">IF(AND(ISNUMBER(C76),C76&gt;0),N76/C76,"")</f>
        <v/>
      </c>
      <c r="S76" s="19" t="str">
        <f aca="false">IF(OR(U76&lt;&gt;"cliff",J76=0),"",IF(AND(J76&gt;W76*0.85,J76&lt;=W76),"Just under a cliff",IF(AND(U76="cliff",J76&gt;W76,J76&lt;=W76*1.15),"Just over a cliff","")))</f>
        <v/>
      </c>
      <c r="U76" s="0" t="str">
        <f aca="false">IF(B76="","",IF(Settings!$B$4="Basic Store or higher",INDEX(Rates!$H$5:$H$25,MATCH(B76,Rates!$A$5:$A$25,0)),INDEX(Rates!$B$5:$B$25,MATCH(B76,Rates!$A$5:$A$25,0))))</f>
        <v/>
      </c>
      <c r="V76" s="0" t="str">
        <f aca="false">IF(B76="","",IF(Settings!$B$4="Basic Store or higher",INDEX(Rates!$I$5:$I$25,MATCH(B76,Rates!$A$5:$A$25,0)),INDEX(Rates!$C$5:$C$25,MATCH(B76,Rates!$A$5:$A$25,0))))</f>
        <v/>
      </c>
      <c r="W76" s="0" t="str">
        <f aca="false">IF(B76="","",IF(Settings!$B$4="Basic Store or higher",INDEX(Rates!$J$5:$J$25,MATCH(B76,Rates!$A$5:$A$25,0)),INDEX(Rates!$D$5:$D$25,MATCH(B76,Rates!$A$5:$A$25,0))))</f>
        <v/>
      </c>
      <c r="X76" s="0" t="str">
        <f aca="false">IF(B76="","",IF(Settings!$B$4="Basic Store or higher",INDEX(Rates!$K$5:$K$25,MATCH(B76,Rates!$A$5:$A$25,0)),INDEX(Rates!$E$5:$E$25,MATCH(B76,Rates!$A$5:$A$25,0))))</f>
        <v/>
      </c>
      <c r="Y76" s="0" t="str">
        <f aca="false">IF(B76="","",IF(Settings!$B$4="Basic Store or higher",INDEX(Rates!$L$5:$L$25,MATCH(B76,Rates!$A$5:$A$25,0)),INDEX(Rates!$F$5:$F$25,MATCH(B76,Rates!$A$5:$A$25,0))))</f>
        <v/>
      </c>
      <c r="Z76" s="0" t="str">
        <f aca="false">IF(B76="","",IF(Settings!$B$4="Basic Store or higher",INDEX(Rates!$M$5:$M$25,MATCH(B76,Rates!$A$5:$A$25,0)),INDEX(Rates!$G$5:$G$25,MATCH(B76,Rates!$A$5:$A$25,0))))</f>
        <v/>
      </c>
      <c r="AA76" s="0" t="str">
        <f aca="false">IF(B76="","",INDEX(Rates!$N$5:$N$25,MATCH(B76,Rates!$A$5:$A$25,0)))</f>
        <v/>
      </c>
    </row>
    <row r="77" customFormat="false" ht="15" hidden="false" customHeight="false" outlineLevel="0" collapsed="false">
      <c r="A77" s="8"/>
      <c r="B77" s="8"/>
      <c r="C77" s="15"/>
      <c r="D77" s="15"/>
      <c r="E77" s="15"/>
      <c r="F77" s="15"/>
      <c r="G77" s="15"/>
      <c r="H77" s="16"/>
      <c r="I77" s="8"/>
      <c r="J77" s="17" t="n">
        <f aca="false">IF(ISNUMBER(C77),(C77+N(D77))*(1+Settings!$B$5),0)</f>
        <v>0</v>
      </c>
      <c r="K77" s="17" t="n">
        <f aca="false">IF(OR(B77="",J77=0),0,IF(U77="flat",V77*J77,IF(U77="cliff",IF(J77&lt;=W77,V77*J77,IF(J77&lt;=Y77,X77*J77,Z77*J77)),V77*MIN(J77,W77)+X77*MAX(0,MIN(J77,Y77)-W77)+Z77*MAX(0,J77-Y77))))</f>
        <v>0</v>
      </c>
      <c r="L77" s="17" t="n">
        <f aca="false">IF(J77=0,0,IF(AND(ISNUMBER(AA77),J77&gt;=AA77),0,IF(J77&lt;=10,0.3,0.4)))</f>
        <v>0</v>
      </c>
      <c r="M77" s="17" t="n">
        <f aca="false">N(H77)*J77+IF(I77="Y",0.0165*J77,0)+IF(Settings!$B$6="Yes",Settings!$B$7,0)</f>
        <v>0</v>
      </c>
      <c r="N77" s="17" t="n">
        <f aca="false">K77+L77+M77</f>
        <v>0</v>
      </c>
      <c r="O77" s="17" t="n">
        <f aca="false">IF(ISNUMBER(C77),C77+N(D77)-N77,0)</f>
        <v>0</v>
      </c>
      <c r="P77" s="17" t="n">
        <f aca="false">IF(ISNUMBER(C77),O77-N(E77)-N(F77)-N(G77),0)</f>
        <v>0</v>
      </c>
      <c r="Q77" s="18" t="str">
        <f aca="false">IF(AND(ISNUMBER(C77),C77+N(D77)&gt;0),P77/(C77+N(D77)),"")</f>
        <v/>
      </c>
      <c r="R77" s="18" t="str">
        <f aca="false">IF(AND(ISNUMBER(C77),C77&gt;0),N77/C77,"")</f>
        <v/>
      </c>
      <c r="S77" s="19" t="str">
        <f aca="false">IF(OR(U77&lt;&gt;"cliff",J77=0),"",IF(AND(J77&gt;W77*0.85,J77&lt;=W77),"Just under a cliff",IF(AND(U77="cliff",J77&gt;W77,J77&lt;=W77*1.15),"Just over a cliff","")))</f>
        <v/>
      </c>
      <c r="U77" s="0" t="str">
        <f aca="false">IF(B77="","",IF(Settings!$B$4="Basic Store or higher",INDEX(Rates!$H$5:$H$25,MATCH(B77,Rates!$A$5:$A$25,0)),INDEX(Rates!$B$5:$B$25,MATCH(B77,Rates!$A$5:$A$25,0))))</f>
        <v/>
      </c>
      <c r="V77" s="0" t="str">
        <f aca="false">IF(B77="","",IF(Settings!$B$4="Basic Store or higher",INDEX(Rates!$I$5:$I$25,MATCH(B77,Rates!$A$5:$A$25,0)),INDEX(Rates!$C$5:$C$25,MATCH(B77,Rates!$A$5:$A$25,0))))</f>
        <v/>
      </c>
      <c r="W77" s="0" t="str">
        <f aca="false">IF(B77="","",IF(Settings!$B$4="Basic Store or higher",INDEX(Rates!$J$5:$J$25,MATCH(B77,Rates!$A$5:$A$25,0)),INDEX(Rates!$D$5:$D$25,MATCH(B77,Rates!$A$5:$A$25,0))))</f>
        <v/>
      </c>
      <c r="X77" s="0" t="str">
        <f aca="false">IF(B77="","",IF(Settings!$B$4="Basic Store or higher",INDEX(Rates!$K$5:$K$25,MATCH(B77,Rates!$A$5:$A$25,0)),INDEX(Rates!$E$5:$E$25,MATCH(B77,Rates!$A$5:$A$25,0))))</f>
        <v/>
      </c>
      <c r="Y77" s="0" t="str">
        <f aca="false">IF(B77="","",IF(Settings!$B$4="Basic Store or higher",INDEX(Rates!$L$5:$L$25,MATCH(B77,Rates!$A$5:$A$25,0)),INDEX(Rates!$F$5:$F$25,MATCH(B77,Rates!$A$5:$A$25,0))))</f>
        <v/>
      </c>
      <c r="Z77" s="0" t="str">
        <f aca="false">IF(B77="","",IF(Settings!$B$4="Basic Store or higher",INDEX(Rates!$M$5:$M$25,MATCH(B77,Rates!$A$5:$A$25,0)),INDEX(Rates!$G$5:$G$25,MATCH(B77,Rates!$A$5:$A$25,0))))</f>
        <v/>
      </c>
      <c r="AA77" s="0" t="str">
        <f aca="false">IF(B77="","",INDEX(Rates!$N$5:$N$25,MATCH(B77,Rates!$A$5:$A$25,0)))</f>
        <v/>
      </c>
    </row>
    <row r="78" customFormat="false" ht="15" hidden="false" customHeight="false" outlineLevel="0" collapsed="false">
      <c r="A78" s="8"/>
      <c r="B78" s="8"/>
      <c r="C78" s="15"/>
      <c r="D78" s="15"/>
      <c r="E78" s="15"/>
      <c r="F78" s="15"/>
      <c r="G78" s="15"/>
      <c r="H78" s="16"/>
      <c r="I78" s="8"/>
      <c r="J78" s="17" t="n">
        <f aca="false">IF(ISNUMBER(C78),(C78+N(D78))*(1+Settings!$B$5),0)</f>
        <v>0</v>
      </c>
      <c r="K78" s="17" t="n">
        <f aca="false">IF(OR(B78="",J78=0),0,IF(U78="flat",V78*J78,IF(U78="cliff",IF(J78&lt;=W78,V78*J78,IF(J78&lt;=Y78,X78*J78,Z78*J78)),V78*MIN(J78,W78)+X78*MAX(0,MIN(J78,Y78)-W78)+Z78*MAX(0,J78-Y78))))</f>
        <v>0</v>
      </c>
      <c r="L78" s="17" t="n">
        <f aca="false">IF(J78=0,0,IF(AND(ISNUMBER(AA78),J78&gt;=AA78),0,IF(J78&lt;=10,0.3,0.4)))</f>
        <v>0</v>
      </c>
      <c r="M78" s="17" t="n">
        <f aca="false">N(H78)*J78+IF(I78="Y",0.0165*J78,0)+IF(Settings!$B$6="Yes",Settings!$B$7,0)</f>
        <v>0</v>
      </c>
      <c r="N78" s="17" t="n">
        <f aca="false">K78+L78+M78</f>
        <v>0</v>
      </c>
      <c r="O78" s="17" t="n">
        <f aca="false">IF(ISNUMBER(C78),C78+N(D78)-N78,0)</f>
        <v>0</v>
      </c>
      <c r="P78" s="17" t="n">
        <f aca="false">IF(ISNUMBER(C78),O78-N(E78)-N(F78)-N(G78),0)</f>
        <v>0</v>
      </c>
      <c r="Q78" s="18" t="str">
        <f aca="false">IF(AND(ISNUMBER(C78),C78+N(D78)&gt;0),P78/(C78+N(D78)),"")</f>
        <v/>
      </c>
      <c r="R78" s="18" t="str">
        <f aca="false">IF(AND(ISNUMBER(C78),C78&gt;0),N78/C78,"")</f>
        <v/>
      </c>
      <c r="S78" s="19" t="str">
        <f aca="false">IF(OR(U78&lt;&gt;"cliff",J78=0),"",IF(AND(J78&gt;W78*0.85,J78&lt;=W78),"Just under a cliff",IF(AND(U78="cliff",J78&gt;W78,J78&lt;=W78*1.15),"Just over a cliff","")))</f>
        <v/>
      </c>
      <c r="U78" s="0" t="str">
        <f aca="false">IF(B78="","",IF(Settings!$B$4="Basic Store or higher",INDEX(Rates!$H$5:$H$25,MATCH(B78,Rates!$A$5:$A$25,0)),INDEX(Rates!$B$5:$B$25,MATCH(B78,Rates!$A$5:$A$25,0))))</f>
        <v/>
      </c>
      <c r="V78" s="0" t="str">
        <f aca="false">IF(B78="","",IF(Settings!$B$4="Basic Store or higher",INDEX(Rates!$I$5:$I$25,MATCH(B78,Rates!$A$5:$A$25,0)),INDEX(Rates!$C$5:$C$25,MATCH(B78,Rates!$A$5:$A$25,0))))</f>
        <v/>
      </c>
      <c r="W78" s="0" t="str">
        <f aca="false">IF(B78="","",IF(Settings!$B$4="Basic Store or higher",INDEX(Rates!$J$5:$J$25,MATCH(B78,Rates!$A$5:$A$25,0)),INDEX(Rates!$D$5:$D$25,MATCH(B78,Rates!$A$5:$A$25,0))))</f>
        <v/>
      </c>
      <c r="X78" s="0" t="str">
        <f aca="false">IF(B78="","",IF(Settings!$B$4="Basic Store or higher",INDEX(Rates!$K$5:$K$25,MATCH(B78,Rates!$A$5:$A$25,0)),INDEX(Rates!$E$5:$E$25,MATCH(B78,Rates!$A$5:$A$25,0))))</f>
        <v/>
      </c>
      <c r="Y78" s="0" t="str">
        <f aca="false">IF(B78="","",IF(Settings!$B$4="Basic Store or higher",INDEX(Rates!$L$5:$L$25,MATCH(B78,Rates!$A$5:$A$25,0)),INDEX(Rates!$F$5:$F$25,MATCH(B78,Rates!$A$5:$A$25,0))))</f>
        <v/>
      </c>
      <c r="Z78" s="0" t="str">
        <f aca="false">IF(B78="","",IF(Settings!$B$4="Basic Store or higher",INDEX(Rates!$M$5:$M$25,MATCH(B78,Rates!$A$5:$A$25,0)),INDEX(Rates!$G$5:$G$25,MATCH(B78,Rates!$A$5:$A$25,0))))</f>
        <v/>
      </c>
      <c r="AA78" s="0" t="str">
        <f aca="false">IF(B78="","",INDEX(Rates!$N$5:$N$25,MATCH(B78,Rates!$A$5:$A$25,0)))</f>
        <v/>
      </c>
    </row>
    <row r="79" customFormat="false" ht="15" hidden="false" customHeight="false" outlineLevel="0" collapsed="false">
      <c r="A79" s="8"/>
      <c r="B79" s="8"/>
      <c r="C79" s="15"/>
      <c r="D79" s="15"/>
      <c r="E79" s="15"/>
      <c r="F79" s="15"/>
      <c r="G79" s="15"/>
      <c r="H79" s="16"/>
      <c r="I79" s="8"/>
      <c r="J79" s="17" t="n">
        <f aca="false">IF(ISNUMBER(C79),(C79+N(D79))*(1+Settings!$B$5),0)</f>
        <v>0</v>
      </c>
      <c r="K79" s="17" t="n">
        <f aca="false">IF(OR(B79="",J79=0),0,IF(U79="flat",V79*J79,IF(U79="cliff",IF(J79&lt;=W79,V79*J79,IF(J79&lt;=Y79,X79*J79,Z79*J79)),V79*MIN(J79,W79)+X79*MAX(0,MIN(J79,Y79)-W79)+Z79*MAX(0,J79-Y79))))</f>
        <v>0</v>
      </c>
      <c r="L79" s="17" t="n">
        <f aca="false">IF(J79=0,0,IF(AND(ISNUMBER(AA79),J79&gt;=AA79),0,IF(J79&lt;=10,0.3,0.4)))</f>
        <v>0</v>
      </c>
      <c r="M79" s="17" t="n">
        <f aca="false">N(H79)*J79+IF(I79="Y",0.0165*J79,0)+IF(Settings!$B$6="Yes",Settings!$B$7,0)</f>
        <v>0</v>
      </c>
      <c r="N79" s="17" t="n">
        <f aca="false">K79+L79+M79</f>
        <v>0</v>
      </c>
      <c r="O79" s="17" t="n">
        <f aca="false">IF(ISNUMBER(C79),C79+N(D79)-N79,0)</f>
        <v>0</v>
      </c>
      <c r="P79" s="17" t="n">
        <f aca="false">IF(ISNUMBER(C79),O79-N(E79)-N(F79)-N(G79),0)</f>
        <v>0</v>
      </c>
      <c r="Q79" s="18" t="str">
        <f aca="false">IF(AND(ISNUMBER(C79),C79+N(D79)&gt;0),P79/(C79+N(D79)),"")</f>
        <v/>
      </c>
      <c r="R79" s="18" t="str">
        <f aca="false">IF(AND(ISNUMBER(C79),C79&gt;0),N79/C79,"")</f>
        <v/>
      </c>
      <c r="S79" s="19" t="str">
        <f aca="false">IF(OR(U79&lt;&gt;"cliff",J79=0),"",IF(AND(J79&gt;W79*0.85,J79&lt;=W79),"Just under a cliff",IF(AND(U79="cliff",J79&gt;W79,J79&lt;=W79*1.15),"Just over a cliff","")))</f>
        <v/>
      </c>
      <c r="U79" s="0" t="str">
        <f aca="false">IF(B79="","",IF(Settings!$B$4="Basic Store or higher",INDEX(Rates!$H$5:$H$25,MATCH(B79,Rates!$A$5:$A$25,0)),INDEX(Rates!$B$5:$B$25,MATCH(B79,Rates!$A$5:$A$25,0))))</f>
        <v/>
      </c>
      <c r="V79" s="0" t="str">
        <f aca="false">IF(B79="","",IF(Settings!$B$4="Basic Store or higher",INDEX(Rates!$I$5:$I$25,MATCH(B79,Rates!$A$5:$A$25,0)),INDEX(Rates!$C$5:$C$25,MATCH(B79,Rates!$A$5:$A$25,0))))</f>
        <v/>
      </c>
      <c r="W79" s="0" t="str">
        <f aca="false">IF(B79="","",IF(Settings!$B$4="Basic Store or higher",INDEX(Rates!$J$5:$J$25,MATCH(B79,Rates!$A$5:$A$25,0)),INDEX(Rates!$D$5:$D$25,MATCH(B79,Rates!$A$5:$A$25,0))))</f>
        <v/>
      </c>
      <c r="X79" s="0" t="str">
        <f aca="false">IF(B79="","",IF(Settings!$B$4="Basic Store or higher",INDEX(Rates!$K$5:$K$25,MATCH(B79,Rates!$A$5:$A$25,0)),INDEX(Rates!$E$5:$E$25,MATCH(B79,Rates!$A$5:$A$25,0))))</f>
        <v/>
      </c>
      <c r="Y79" s="0" t="str">
        <f aca="false">IF(B79="","",IF(Settings!$B$4="Basic Store or higher",INDEX(Rates!$L$5:$L$25,MATCH(B79,Rates!$A$5:$A$25,0)),INDEX(Rates!$F$5:$F$25,MATCH(B79,Rates!$A$5:$A$25,0))))</f>
        <v/>
      </c>
      <c r="Z79" s="0" t="str">
        <f aca="false">IF(B79="","",IF(Settings!$B$4="Basic Store or higher",INDEX(Rates!$M$5:$M$25,MATCH(B79,Rates!$A$5:$A$25,0)),INDEX(Rates!$G$5:$G$25,MATCH(B79,Rates!$A$5:$A$25,0))))</f>
        <v/>
      </c>
      <c r="AA79" s="0" t="str">
        <f aca="false">IF(B79="","",INDEX(Rates!$N$5:$N$25,MATCH(B79,Rates!$A$5:$A$25,0)))</f>
        <v/>
      </c>
    </row>
    <row r="80" customFormat="false" ht="15" hidden="false" customHeight="false" outlineLevel="0" collapsed="false">
      <c r="A80" s="8"/>
      <c r="B80" s="8"/>
      <c r="C80" s="15"/>
      <c r="D80" s="15"/>
      <c r="E80" s="15"/>
      <c r="F80" s="15"/>
      <c r="G80" s="15"/>
      <c r="H80" s="16"/>
      <c r="I80" s="8"/>
      <c r="J80" s="17" t="n">
        <f aca="false">IF(ISNUMBER(C80),(C80+N(D80))*(1+Settings!$B$5),0)</f>
        <v>0</v>
      </c>
      <c r="K80" s="17" t="n">
        <f aca="false">IF(OR(B80="",J80=0),0,IF(U80="flat",V80*J80,IF(U80="cliff",IF(J80&lt;=W80,V80*J80,IF(J80&lt;=Y80,X80*J80,Z80*J80)),V80*MIN(J80,W80)+X80*MAX(0,MIN(J80,Y80)-W80)+Z80*MAX(0,J80-Y80))))</f>
        <v>0</v>
      </c>
      <c r="L80" s="17" t="n">
        <f aca="false">IF(J80=0,0,IF(AND(ISNUMBER(AA80),J80&gt;=AA80),0,IF(J80&lt;=10,0.3,0.4)))</f>
        <v>0</v>
      </c>
      <c r="M80" s="17" t="n">
        <f aca="false">N(H80)*J80+IF(I80="Y",0.0165*J80,0)+IF(Settings!$B$6="Yes",Settings!$B$7,0)</f>
        <v>0</v>
      </c>
      <c r="N80" s="17" t="n">
        <f aca="false">K80+L80+M80</f>
        <v>0</v>
      </c>
      <c r="O80" s="17" t="n">
        <f aca="false">IF(ISNUMBER(C80),C80+N(D80)-N80,0)</f>
        <v>0</v>
      </c>
      <c r="P80" s="17" t="n">
        <f aca="false">IF(ISNUMBER(C80),O80-N(E80)-N(F80)-N(G80),0)</f>
        <v>0</v>
      </c>
      <c r="Q80" s="18" t="str">
        <f aca="false">IF(AND(ISNUMBER(C80),C80+N(D80)&gt;0),P80/(C80+N(D80)),"")</f>
        <v/>
      </c>
      <c r="R80" s="18" t="str">
        <f aca="false">IF(AND(ISNUMBER(C80),C80&gt;0),N80/C80,"")</f>
        <v/>
      </c>
      <c r="S80" s="19" t="str">
        <f aca="false">IF(OR(U80&lt;&gt;"cliff",J80=0),"",IF(AND(J80&gt;W80*0.85,J80&lt;=W80),"Just under a cliff",IF(AND(U80="cliff",J80&gt;W80,J80&lt;=W80*1.15),"Just over a cliff","")))</f>
        <v/>
      </c>
      <c r="U80" s="0" t="str">
        <f aca="false">IF(B80="","",IF(Settings!$B$4="Basic Store or higher",INDEX(Rates!$H$5:$H$25,MATCH(B80,Rates!$A$5:$A$25,0)),INDEX(Rates!$B$5:$B$25,MATCH(B80,Rates!$A$5:$A$25,0))))</f>
        <v/>
      </c>
      <c r="V80" s="0" t="str">
        <f aca="false">IF(B80="","",IF(Settings!$B$4="Basic Store or higher",INDEX(Rates!$I$5:$I$25,MATCH(B80,Rates!$A$5:$A$25,0)),INDEX(Rates!$C$5:$C$25,MATCH(B80,Rates!$A$5:$A$25,0))))</f>
        <v/>
      </c>
      <c r="W80" s="0" t="str">
        <f aca="false">IF(B80="","",IF(Settings!$B$4="Basic Store or higher",INDEX(Rates!$J$5:$J$25,MATCH(B80,Rates!$A$5:$A$25,0)),INDEX(Rates!$D$5:$D$25,MATCH(B80,Rates!$A$5:$A$25,0))))</f>
        <v/>
      </c>
      <c r="X80" s="0" t="str">
        <f aca="false">IF(B80="","",IF(Settings!$B$4="Basic Store or higher",INDEX(Rates!$K$5:$K$25,MATCH(B80,Rates!$A$5:$A$25,0)),INDEX(Rates!$E$5:$E$25,MATCH(B80,Rates!$A$5:$A$25,0))))</f>
        <v/>
      </c>
      <c r="Y80" s="0" t="str">
        <f aca="false">IF(B80="","",IF(Settings!$B$4="Basic Store or higher",INDEX(Rates!$L$5:$L$25,MATCH(B80,Rates!$A$5:$A$25,0)),INDEX(Rates!$F$5:$F$25,MATCH(B80,Rates!$A$5:$A$25,0))))</f>
        <v/>
      </c>
      <c r="Z80" s="0" t="str">
        <f aca="false">IF(B80="","",IF(Settings!$B$4="Basic Store or higher",INDEX(Rates!$M$5:$M$25,MATCH(B80,Rates!$A$5:$A$25,0)),INDEX(Rates!$G$5:$G$25,MATCH(B80,Rates!$A$5:$A$25,0))))</f>
        <v/>
      </c>
      <c r="AA80" s="0" t="str">
        <f aca="false">IF(B80="","",INDEX(Rates!$N$5:$N$25,MATCH(B80,Rates!$A$5:$A$25,0)))</f>
        <v/>
      </c>
    </row>
    <row r="81" customFormat="false" ht="15" hidden="false" customHeight="false" outlineLevel="0" collapsed="false">
      <c r="A81" s="8"/>
      <c r="B81" s="8"/>
      <c r="C81" s="15"/>
      <c r="D81" s="15"/>
      <c r="E81" s="15"/>
      <c r="F81" s="15"/>
      <c r="G81" s="15"/>
      <c r="H81" s="16"/>
      <c r="I81" s="8"/>
      <c r="J81" s="17" t="n">
        <f aca="false">IF(ISNUMBER(C81),(C81+N(D81))*(1+Settings!$B$5),0)</f>
        <v>0</v>
      </c>
      <c r="K81" s="17" t="n">
        <f aca="false">IF(OR(B81="",J81=0),0,IF(U81="flat",V81*J81,IF(U81="cliff",IF(J81&lt;=W81,V81*J81,IF(J81&lt;=Y81,X81*J81,Z81*J81)),V81*MIN(J81,W81)+X81*MAX(0,MIN(J81,Y81)-W81)+Z81*MAX(0,J81-Y81))))</f>
        <v>0</v>
      </c>
      <c r="L81" s="17" t="n">
        <f aca="false">IF(J81=0,0,IF(AND(ISNUMBER(AA81),J81&gt;=AA81),0,IF(J81&lt;=10,0.3,0.4)))</f>
        <v>0</v>
      </c>
      <c r="M81" s="17" t="n">
        <f aca="false">N(H81)*J81+IF(I81="Y",0.0165*J81,0)+IF(Settings!$B$6="Yes",Settings!$B$7,0)</f>
        <v>0</v>
      </c>
      <c r="N81" s="17" t="n">
        <f aca="false">K81+L81+M81</f>
        <v>0</v>
      </c>
      <c r="O81" s="17" t="n">
        <f aca="false">IF(ISNUMBER(C81),C81+N(D81)-N81,0)</f>
        <v>0</v>
      </c>
      <c r="P81" s="17" t="n">
        <f aca="false">IF(ISNUMBER(C81),O81-N(E81)-N(F81)-N(G81),0)</f>
        <v>0</v>
      </c>
      <c r="Q81" s="18" t="str">
        <f aca="false">IF(AND(ISNUMBER(C81),C81+N(D81)&gt;0),P81/(C81+N(D81)),"")</f>
        <v/>
      </c>
      <c r="R81" s="18" t="str">
        <f aca="false">IF(AND(ISNUMBER(C81),C81&gt;0),N81/C81,"")</f>
        <v/>
      </c>
      <c r="S81" s="19" t="str">
        <f aca="false">IF(OR(U81&lt;&gt;"cliff",J81=0),"",IF(AND(J81&gt;W81*0.85,J81&lt;=W81),"Just under a cliff",IF(AND(U81="cliff",J81&gt;W81,J81&lt;=W81*1.15),"Just over a cliff","")))</f>
        <v/>
      </c>
      <c r="U81" s="0" t="str">
        <f aca="false">IF(B81="","",IF(Settings!$B$4="Basic Store or higher",INDEX(Rates!$H$5:$H$25,MATCH(B81,Rates!$A$5:$A$25,0)),INDEX(Rates!$B$5:$B$25,MATCH(B81,Rates!$A$5:$A$25,0))))</f>
        <v/>
      </c>
      <c r="V81" s="0" t="str">
        <f aca="false">IF(B81="","",IF(Settings!$B$4="Basic Store or higher",INDEX(Rates!$I$5:$I$25,MATCH(B81,Rates!$A$5:$A$25,0)),INDEX(Rates!$C$5:$C$25,MATCH(B81,Rates!$A$5:$A$25,0))))</f>
        <v/>
      </c>
      <c r="W81" s="0" t="str">
        <f aca="false">IF(B81="","",IF(Settings!$B$4="Basic Store or higher",INDEX(Rates!$J$5:$J$25,MATCH(B81,Rates!$A$5:$A$25,0)),INDEX(Rates!$D$5:$D$25,MATCH(B81,Rates!$A$5:$A$25,0))))</f>
        <v/>
      </c>
      <c r="X81" s="0" t="str">
        <f aca="false">IF(B81="","",IF(Settings!$B$4="Basic Store or higher",INDEX(Rates!$K$5:$K$25,MATCH(B81,Rates!$A$5:$A$25,0)),INDEX(Rates!$E$5:$E$25,MATCH(B81,Rates!$A$5:$A$25,0))))</f>
        <v/>
      </c>
      <c r="Y81" s="0" t="str">
        <f aca="false">IF(B81="","",IF(Settings!$B$4="Basic Store or higher",INDEX(Rates!$L$5:$L$25,MATCH(B81,Rates!$A$5:$A$25,0)),INDEX(Rates!$F$5:$F$25,MATCH(B81,Rates!$A$5:$A$25,0))))</f>
        <v/>
      </c>
      <c r="Z81" s="0" t="str">
        <f aca="false">IF(B81="","",IF(Settings!$B$4="Basic Store or higher",INDEX(Rates!$M$5:$M$25,MATCH(B81,Rates!$A$5:$A$25,0)),INDEX(Rates!$G$5:$G$25,MATCH(B81,Rates!$A$5:$A$25,0))))</f>
        <v/>
      </c>
      <c r="AA81" s="0" t="str">
        <f aca="false">IF(B81="","",INDEX(Rates!$N$5:$N$25,MATCH(B81,Rates!$A$5:$A$25,0)))</f>
        <v/>
      </c>
    </row>
    <row r="82" customFormat="false" ht="15" hidden="false" customHeight="false" outlineLevel="0" collapsed="false">
      <c r="A82" s="8"/>
      <c r="B82" s="8"/>
      <c r="C82" s="15"/>
      <c r="D82" s="15"/>
      <c r="E82" s="15"/>
      <c r="F82" s="15"/>
      <c r="G82" s="15"/>
      <c r="H82" s="16"/>
      <c r="I82" s="8"/>
      <c r="J82" s="17" t="n">
        <f aca="false">IF(ISNUMBER(C82),(C82+N(D82))*(1+Settings!$B$5),0)</f>
        <v>0</v>
      </c>
      <c r="K82" s="17" t="n">
        <f aca="false">IF(OR(B82="",J82=0),0,IF(U82="flat",V82*J82,IF(U82="cliff",IF(J82&lt;=W82,V82*J82,IF(J82&lt;=Y82,X82*J82,Z82*J82)),V82*MIN(J82,W82)+X82*MAX(0,MIN(J82,Y82)-W82)+Z82*MAX(0,J82-Y82))))</f>
        <v>0</v>
      </c>
      <c r="L82" s="17" t="n">
        <f aca="false">IF(J82=0,0,IF(AND(ISNUMBER(AA82),J82&gt;=AA82),0,IF(J82&lt;=10,0.3,0.4)))</f>
        <v>0</v>
      </c>
      <c r="M82" s="17" t="n">
        <f aca="false">N(H82)*J82+IF(I82="Y",0.0165*J82,0)+IF(Settings!$B$6="Yes",Settings!$B$7,0)</f>
        <v>0</v>
      </c>
      <c r="N82" s="17" t="n">
        <f aca="false">K82+L82+M82</f>
        <v>0</v>
      </c>
      <c r="O82" s="17" t="n">
        <f aca="false">IF(ISNUMBER(C82),C82+N(D82)-N82,0)</f>
        <v>0</v>
      </c>
      <c r="P82" s="17" t="n">
        <f aca="false">IF(ISNUMBER(C82),O82-N(E82)-N(F82)-N(G82),0)</f>
        <v>0</v>
      </c>
      <c r="Q82" s="18" t="str">
        <f aca="false">IF(AND(ISNUMBER(C82),C82+N(D82)&gt;0),P82/(C82+N(D82)),"")</f>
        <v/>
      </c>
      <c r="R82" s="18" t="str">
        <f aca="false">IF(AND(ISNUMBER(C82),C82&gt;0),N82/C82,"")</f>
        <v/>
      </c>
      <c r="S82" s="19" t="str">
        <f aca="false">IF(OR(U82&lt;&gt;"cliff",J82=0),"",IF(AND(J82&gt;W82*0.85,J82&lt;=W82),"Just under a cliff",IF(AND(U82="cliff",J82&gt;W82,J82&lt;=W82*1.15),"Just over a cliff","")))</f>
        <v/>
      </c>
      <c r="U82" s="0" t="str">
        <f aca="false">IF(B82="","",IF(Settings!$B$4="Basic Store or higher",INDEX(Rates!$H$5:$H$25,MATCH(B82,Rates!$A$5:$A$25,0)),INDEX(Rates!$B$5:$B$25,MATCH(B82,Rates!$A$5:$A$25,0))))</f>
        <v/>
      </c>
      <c r="V82" s="0" t="str">
        <f aca="false">IF(B82="","",IF(Settings!$B$4="Basic Store or higher",INDEX(Rates!$I$5:$I$25,MATCH(B82,Rates!$A$5:$A$25,0)),INDEX(Rates!$C$5:$C$25,MATCH(B82,Rates!$A$5:$A$25,0))))</f>
        <v/>
      </c>
      <c r="W82" s="0" t="str">
        <f aca="false">IF(B82="","",IF(Settings!$B$4="Basic Store or higher",INDEX(Rates!$J$5:$J$25,MATCH(B82,Rates!$A$5:$A$25,0)),INDEX(Rates!$D$5:$D$25,MATCH(B82,Rates!$A$5:$A$25,0))))</f>
        <v/>
      </c>
      <c r="X82" s="0" t="str">
        <f aca="false">IF(B82="","",IF(Settings!$B$4="Basic Store or higher",INDEX(Rates!$K$5:$K$25,MATCH(B82,Rates!$A$5:$A$25,0)),INDEX(Rates!$E$5:$E$25,MATCH(B82,Rates!$A$5:$A$25,0))))</f>
        <v/>
      </c>
      <c r="Y82" s="0" t="str">
        <f aca="false">IF(B82="","",IF(Settings!$B$4="Basic Store or higher",INDEX(Rates!$L$5:$L$25,MATCH(B82,Rates!$A$5:$A$25,0)),INDEX(Rates!$F$5:$F$25,MATCH(B82,Rates!$A$5:$A$25,0))))</f>
        <v/>
      </c>
      <c r="Z82" s="0" t="str">
        <f aca="false">IF(B82="","",IF(Settings!$B$4="Basic Store or higher",INDEX(Rates!$M$5:$M$25,MATCH(B82,Rates!$A$5:$A$25,0)),INDEX(Rates!$G$5:$G$25,MATCH(B82,Rates!$A$5:$A$25,0))))</f>
        <v/>
      </c>
      <c r="AA82" s="0" t="str">
        <f aca="false">IF(B82="","",INDEX(Rates!$N$5:$N$25,MATCH(B82,Rates!$A$5:$A$25,0)))</f>
        <v/>
      </c>
    </row>
    <row r="83" customFormat="false" ht="15" hidden="false" customHeight="false" outlineLevel="0" collapsed="false">
      <c r="A83" s="8"/>
      <c r="B83" s="8"/>
      <c r="C83" s="15"/>
      <c r="D83" s="15"/>
      <c r="E83" s="15"/>
      <c r="F83" s="15"/>
      <c r="G83" s="15"/>
      <c r="H83" s="16"/>
      <c r="I83" s="8"/>
      <c r="J83" s="17" t="n">
        <f aca="false">IF(ISNUMBER(C83),(C83+N(D83))*(1+Settings!$B$5),0)</f>
        <v>0</v>
      </c>
      <c r="K83" s="17" t="n">
        <f aca="false">IF(OR(B83="",J83=0),0,IF(U83="flat",V83*J83,IF(U83="cliff",IF(J83&lt;=W83,V83*J83,IF(J83&lt;=Y83,X83*J83,Z83*J83)),V83*MIN(J83,W83)+X83*MAX(0,MIN(J83,Y83)-W83)+Z83*MAX(0,J83-Y83))))</f>
        <v>0</v>
      </c>
      <c r="L83" s="17" t="n">
        <f aca="false">IF(J83=0,0,IF(AND(ISNUMBER(AA83),J83&gt;=AA83),0,IF(J83&lt;=10,0.3,0.4)))</f>
        <v>0</v>
      </c>
      <c r="M83" s="17" t="n">
        <f aca="false">N(H83)*J83+IF(I83="Y",0.0165*J83,0)+IF(Settings!$B$6="Yes",Settings!$B$7,0)</f>
        <v>0</v>
      </c>
      <c r="N83" s="17" t="n">
        <f aca="false">K83+L83+M83</f>
        <v>0</v>
      </c>
      <c r="O83" s="17" t="n">
        <f aca="false">IF(ISNUMBER(C83),C83+N(D83)-N83,0)</f>
        <v>0</v>
      </c>
      <c r="P83" s="17" t="n">
        <f aca="false">IF(ISNUMBER(C83),O83-N(E83)-N(F83)-N(G83),0)</f>
        <v>0</v>
      </c>
      <c r="Q83" s="18" t="str">
        <f aca="false">IF(AND(ISNUMBER(C83),C83+N(D83)&gt;0),P83/(C83+N(D83)),"")</f>
        <v/>
      </c>
      <c r="R83" s="18" t="str">
        <f aca="false">IF(AND(ISNUMBER(C83),C83&gt;0),N83/C83,"")</f>
        <v/>
      </c>
      <c r="S83" s="19" t="str">
        <f aca="false">IF(OR(U83&lt;&gt;"cliff",J83=0),"",IF(AND(J83&gt;W83*0.85,J83&lt;=W83),"Just under a cliff",IF(AND(U83="cliff",J83&gt;W83,J83&lt;=W83*1.15),"Just over a cliff","")))</f>
        <v/>
      </c>
      <c r="U83" s="0" t="str">
        <f aca="false">IF(B83="","",IF(Settings!$B$4="Basic Store or higher",INDEX(Rates!$H$5:$H$25,MATCH(B83,Rates!$A$5:$A$25,0)),INDEX(Rates!$B$5:$B$25,MATCH(B83,Rates!$A$5:$A$25,0))))</f>
        <v/>
      </c>
      <c r="V83" s="0" t="str">
        <f aca="false">IF(B83="","",IF(Settings!$B$4="Basic Store or higher",INDEX(Rates!$I$5:$I$25,MATCH(B83,Rates!$A$5:$A$25,0)),INDEX(Rates!$C$5:$C$25,MATCH(B83,Rates!$A$5:$A$25,0))))</f>
        <v/>
      </c>
      <c r="W83" s="0" t="str">
        <f aca="false">IF(B83="","",IF(Settings!$B$4="Basic Store or higher",INDEX(Rates!$J$5:$J$25,MATCH(B83,Rates!$A$5:$A$25,0)),INDEX(Rates!$D$5:$D$25,MATCH(B83,Rates!$A$5:$A$25,0))))</f>
        <v/>
      </c>
      <c r="X83" s="0" t="str">
        <f aca="false">IF(B83="","",IF(Settings!$B$4="Basic Store or higher",INDEX(Rates!$K$5:$K$25,MATCH(B83,Rates!$A$5:$A$25,0)),INDEX(Rates!$E$5:$E$25,MATCH(B83,Rates!$A$5:$A$25,0))))</f>
        <v/>
      </c>
      <c r="Y83" s="0" t="str">
        <f aca="false">IF(B83="","",IF(Settings!$B$4="Basic Store or higher",INDEX(Rates!$L$5:$L$25,MATCH(B83,Rates!$A$5:$A$25,0)),INDEX(Rates!$F$5:$F$25,MATCH(B83,Rates!$A$5:$A$25,0))))</f>
        <v/>
      </c>
      <c r="Z83" s="0" t="str">
        <f aca="false">IF(B83="","",IF(Settings!$B$4="Basic Store or higher",INDEX(Rates!$M$5:$M$25,MATCH(B83,Rates!$A$5:$A$25,0)),INDEX(Rates!$G$5:$G$25,MATCH(B83,Rates!$A$5:$A$25,0))))</f>
        <v/>
      </c>
      <c r="AA83" s="0" t="str">
        <f aca="false">IF(B83="","",INDEX(Rates!$N$5:$N$25,MATCH(B83,Rates!$A$5:$A$25,0)))</f>
        <v/>
      </c>
    </row>
    <row r="84" customFormat="false" ht="15" hidden="false" customHeight="false" outlineLevel="0" collapsed="false">
      <c r="A84" s="8"/>
      <c r="B84" s="8"/>
      <c r="C84" s="15"/>
      <c r="D84" s="15"/>
      <c r="E84" s="15"/>
      <c r="F84" s="15"/>
      <c r="G84" s="15"/>
      <c r="H84" s="16"/>
      <c r="I84" s="8"/>
      <c r="J84" s="17" t="n">
        <f aca="false">IF(ISNUMBER(C84),(C84+N(D84))*(1+Settings!$B$5),0)</f>
        <v>0</v>
      </c>
      <c r="K84" s="17" t="n">
        <f aca="false">IF(OR(B84="",J84=0),0,IF(U84="flat",V84*J84,IF(U84="cliff",IF(J84&lt;=W84,V84*J84,IF(J84&lt;=Y84,X84*J84,Z84*J84)),V84*MIN(J84,W84)+X84*MAX(0,MIN(J84,Y84)-W84)+Z84*MAX(0,J84-Y84))))</f>
        <v>0</v>
      </c>
      <c r="L84" s="17" t="n">
        <f aca="false">IF(J84=0,0,IF(AND(ISNUMBER(AA84),J84&gt;=AA84),0,IF(J84&lt;=10,0.3,0.4)))</f>
        <v>0</v>
      </c>
      <c r="M84" s="17" t="n">
        <f aca="false">N(H84)*J84+IF(I84="Y",0.0165*J84,0)+IF(Settings!$B$6="Yes",Settings!$B$7,0)</f>
        <v>0</v>
      </c>
      <c r="N84" s="17" t="n">
        <f aca="false">K84+L84+M84</f>
        <v>0</v>
      </c>
      <c r="O84" s="17" t="n">
        <f aca="false">IF(ISNUMBER(C84),C84+N(D84)-N84,0)</f>
        <v>0</v>
      </c>
      <c r="P84" s="17" t="n">
        <f aca="false">IF(ISNUMBER(C84),O84-N(E84)-N(F84)-N(G84),0)</f>
        <v>0</v>
      </c>
      <c r="Q84" s="18" t="str">
        <f aca="false">IF(AND(ISNUMBER(C84),C84+N(D84)&gt;0),P84/(C84+N(D84)),"")</f>
        <v/>
      </c>
      <c r="R84" s="18" t="str">
        <f aca="false">IF(AND(ISNUMBER(C84),C84&gt;0),N84/C84,"")</f>
        <v/>
      </c>
      <c r="S84" s="19" t="str">
        <f aca="false">IF(OR(U84&lt;&gt;"cliff",J84=0),"",IF(AND(J84&gt;W84*0.85,J84&lt;=W84),"Just under a cliff",IF(AND(U84="cliff",J84&gt;W84,J84&lt;=W84*1.15),"Just over a cliff","")))</f>
        <v/>
      </c>
      <c r="U84" s="0" t="str">
        <f aca="false">IF(B84="","",IF(Settings!$B$4="Basic Store or higher",INDEX(Rates!$H$5:$H$25,MATCH(B84,Rates!$A$5:$A$25,0)),INDEX(Rates!$B$5:$B$25,MATCH(B84,Rates!$A$5:$A$25,0))))</f>
        <v/>
      </c>
      <c r="V84" s="0" t="str">
        <f aca="false">IF(B84="","",IF(Settings!$B$4="Basic Store or higher",INDEX(Rates!$I$5:$I$25,MATCH(B84,Rates!$A$5:$A$25,0)),INDEX(Rates!$C$5:$C$25,MATCH(B84,Rates!$A$5:$A$25,0))))</f>
        <v/>
      </c>
      <c r="W84" s="0" t="str">
        <f aca="false">IF(B84="","",IF(Settings!$B$4="Basic Store or higher",INDEX(Rates!$J$5:$J$25,MATCH(B84,Rates!$A$5:$A$25,0)),INDEX(Rates!$D$5:$D$25,MATCH(B84,Rates!$A$5:$A$25,0))))</f>
        <v/>
      </c>
      <c r="X84" s="0" t="str">
        <f aca="false">IF(B84="","",IF(Settings!$B$4="Basic Store or higher",INDEX(Rates!$K$5:$K$25,MATCH(B84,Rates!$A$5:$A$25,0)),INDEX(Rates!$E$5:$E$25,MATCH(B84,Rates!$A$5:$A$25,0))))</f>
        <v/>
      </c>
      <c r="Y84" s="0" t="str">
        <f aca="false">IF(B84="","",IF(Settings!$B$4="Basic Store or higher",INDEX(Rates!$L$5:$L$25,MATCH(B84,Rates!$A$5:$A$25,0)),INDEX(Rates!$F$5:$F$25,MATCH(B84,Rates!$A$5:$A$25,0))))</f>
        <v/>
      </c>
      <c r="Z84" s="0" t="str">
        <f aca="false">IF(B84="","",IF(Settings!$B$4="Basic Store or higher",INDEX(Rates!$M$5:$M$25,MATCH(B84,Rates!$A$5:$A$25,0)),INDEX(Rates!$G$5:$G$25,MATCH(B84,Rates!$A$5:$A$25,0))))</f>
        <v/>
      </c>
      <c r="AA84" s="0" t="str">
        <f aca="false">IF(B84="","",INDEX(Rates!$N$5:$N$25,MATCH(B84,Rates!$A$5:$A$25,0)))</f>
        <v/>
      </c>
    </row>
    <row r="85" customFormat="false" ht="15" hidden="false" customHeight="false" outlineLevel="0" collapsed="false">
      <c r="A85" s="8"/>
      <c r="B85" s="8"/>
      <c r="C85" s="15"/>
      <c r="D85" s="15"/>
      <c r="E85" s="15"/>
      <c r="F85" s="15"/>
      <c r="G85" s="15"/>
      <c r="H85" s="16"/>
      <c r="I85" s="8"/>
      <c r="J85" s="17" t="n">
        <f aca="false">IF(ISNUMBER(C85),(C85+N(D85))*(1+Settings!$B$5),0)</f>
        <v>0</v>
      </c>
      <c r="K85" s="17" t="n">
        <f aca="false">IF(OR(B85="",J85=0),0,IF(U85="flat",V85*J85,IF(U85="cliff",IF(J85&lt;=W85,V85*J85,IF(J85&lt;=Y85,X85*J85,Z85*J85)),V85*MIN(J85,W85)+X85*MAX(0,MIN(J85,Y85)-W85)+Z85*MAX(0,J85-Y85))))</f>
        <v>0</v>
      </c>
      <c r="L85" s="17" t="n">
        <f aca="false">IF(J85=0,0,IF(AND(ISNUMBER(AA85),J85&gt;=AA85),0,IF(J85&lt;=10,0.3,0.4)))</f>
        <v>0</v>
      </c>
      <c r="M85" s="17" t="n">
        <f aca="false">N(H85)*J85+IF(I85="Y",0.0165*J85,0)+IF(Settings!$B$6="Yes",Settings!$B$7,0)</f>
        <v>0</v>
      </c>
      <c r="N85" s="17" t="n">
        <f aca="false">K85+L85+M85</f>
        <v>0</v>
      </c>
      <c r="O85" s="17" t="n">
        <f aca="false">IF(ISNUMBER(C85),C85+N(D85)-N85,0)</f>
        <v>0</v>
      </c>
      <c r="P85" s="17" t="n">
        <f aca="false">IF(ISNUMBER(C85),O85-N(E85)-N(F85)-N(G85),0)</f>
        <v>0</v>
      </c>
      <c r="Q85" s="18" t="str">
        <f aca="false">IF(AND(ISNUMBER(C85),C85+N(D85)&gt;0),P85/(C85+N(D85)),"")</f>
        <v/>
      </c>
      <c r="R85" s="18" t="str">
        <f aca="false">IF(AND(ISNUMBER(C85),C85&gt;0),N85/C85,"")</f>
        <v/>
      </c>
      <c r="S85" s="19" t="str">
        <f aca="false">IF(OR(U85&lt;&gt;"cliff",J85=0),"",IF(AND(J85&gt;W85*0.85,J85&lt;=W85),"Just under a cliff",IF(AND(U85="cliff",J85&gt;W85,J85&lt;=W85*1.15),"Just over a cliff","")))</f>
        <v/>
      </c>
      <c r="U85" s="0" t="str">
        <f aca="false">IF(B85="","",IF(Settings!$B$4="Basic Store or higher",INDEX(Rates!$H$5:$H$25,MATCH(B85,Rates!$A$5:$A$25,0)),INDEX(Rates!$B$5:$B$25,MATCH(B85,Rates!$A$5:$A$25,0))))</f>
        <v/>
      </c>
      <c r="V85" s="0" t="str">
        <f aca="false">IF(B85="","",IF(Settings!$B$4="Basic Store or higher",INDEX(Rates!$I$5:$I$25,MATCH(B85,Rates!$A$5:$A$25,0)),INDEX(Rates!$C$5:$C$25,MATCH(B85,Rates!$A$5:$A$25,0))))</f>
        <v/>
      </c>
      <c r="W85" s="0" t="str">
        <f aca="false">IF(B85="","",IF(Settings!$B$4="Basic Store or higher",INDEX(Rates!$J$5:$J$25,MATCH(B85,Rates!$A$5:$A$25,0)),INDEX(Rates!$D$5:$D$25,MATCH(B85,Rates!$A$5:$A$25,0))))</f>
        <v/>
      </c>
      <c r="X85" s="0" t="str">
        <f aca="false">IF(B85="","",IF(Settings!$B$4="Basic Store or higher",INDEX(Rates!$K$5:$K$25,MATCH(B85,Rates!$A$5:$A$25,0)),INDEX(Rates!$E$5:$E$25,MATCH(B85,Rates!$A$5:$A$25,0))))</f>
        <v/>
      </c>
      <c r="Y85" s="0" t="str">
        <f aca="false">IF(B85="","",IF(Settings!$B$4="Basic Store or higher",INDEX(Rates!$L$5:$L$25,MATCH(B85,Rates!$A$5:$A$25,0)),INDEX(Rates!$F$5:$F$25,MATCH(B85,Rates!$A$5:$A$25,0))))</f>
        <v/>
      </c>
      <c r="Z85" s="0" t="str">
        <f aca="false">IF(B85="","",IF(Settings!$B$4="Basic Store or higher",INDEX(Rates!$M$5:$M$25,MATCH(B85,Rates!$A$5:$A$25,0)),INDEX(Rates!$G$5:$G$25,MATCH(B85,Rates!$A$5:$A$25,0))))</f>
        <v/>
      </c>
      <c r="AA85" s="0" t="str">
        <f aca="false">IF(B85="","",INDEX(Rates!$N$5:$N$25,MATCH(B85,Rates!$A$5:$A$25,0)))</f>
        <v/>
      </c>
    </row>
    <row r="86" customFormat="false" ht="15" hidden="false" customHeight="false" outlineLevel="0" collapsed="false">
      <c r="A86" s="8"/>
      <c r="B86" s="8"/>
      <c r="C86" s="15"/>
      <c r="D86" s="15"/>
      <c r="E86" s="15"/>
      <c r="F86" s="15"/>
      <c r="G86" s="15"/>
      <c r="H86" s="16"/>
      <c r="I86" s="8"/>
      <c r="J86" s="17" t="n">
        <f aca="false">IF(ISNUMBER(C86),(C86+N(D86))*(1+Settings!$B$5),0)</f>
        <v>0</v>
      </c>
      <c r="K86" s="17" t="n">
        <f aca="false">IF(OR(B86="",J86=0),0,IF(U86="flat",V86*J86,IF(U86="cliff",IF(J86&lt;=W86,V86*J86,IF(J86&lt;=Y86,X86*J86,Z86*J86)),V86*MIN(J86,W86)+X86*MAX(0,MIN(J86,Y86)-W86)+Z86*MAX(0,J86-Y86))))</f>
        <v>0</v>
      </c>
      <c r="L86" s="17" t="n">
        <f aca="false">IF(J86=0,0,IF(AND(ISNUMBER(AA86),J86&gt;=AA86),0,IF(J86&lt;=10,0.3,0.4)))</f>
        <v>0</v>
      </c>
      <c r="M86" s="17" t="n">
        <f aca="false">N(H86)*J86+IF(I86="Y",0.0165*J86,0)+IF(Settings!$B$6="Yes",Settings!$B$7,0)</f>
        <v>0</v>
      </c>
      <c r="N86" s="17" t="n">
        <f aca="false">K86+L86+M86</f>
        <v>0</v>
      </c>
      <c r="O86" s="17" t="n">
        <f aca="false">IF(ISNUMBER(C86),C86+N(D86)-N86,0)</f>
        <v>0</v>
      </c>
      <c r="P86" s="17" t="n">
        <f aca="false">IF(ISNUMBER(C86),O86-N(E86)-N(F86)-N(G86),0)</f>
        <v>0</v>
      </c>
      <c r="Q86" s="18" t="str">
        <f aca="false">IF(AND(ISNUMBER(C86),C86+N(D86)&gt;0),P86/(C86+N(D86)),"")</f>
        <v/>
      </c>
      <c r="R86" s="18" t="str">
        <f aca="false">IF(AND(ISNUMBER(C86),C86&gt;0),N86/C86,"")</f>
        <v/>
      </c>
      <c r="S86" s="19" t="str">
        <f aca="false">IF(OR(U86&lt;&gt;"cliff",J86=0),"",IF(AND(J86&gt;W86*0.85,J86&lt;=W86),"Just under a cliff",IF(AND(U86="cliff",J86&gt;W86,J86&lt;=W86*1.15),"Just over a cliff","")))</f>
        <v/>
      </c>
      <c r="U86" s="0" t="str">
        <f aca="false">IF(B86="","",IF(Settings!$B$4="Basic Store or higher",INDEX(Rates!$H$5:$H$25,MATCH(B86,Rates!$A$5:$A$25,0)),INDEX(Rates!$B$5:$B$25,MATCH(B86,Rates!$A$5:$A$25,0))))</f>
        <v/>
      </c>
      <c r="V86" s="0" t="str">
        <f aca="false">IF(B86="","",IF(Settings!$B$4="Basic Store or higher",INDEX(Rates!$I$5:$I$25,MATCH(B86,Rates!$A$5:$A$25,0)),INDEX(Rates!$C$5:$C$25,MATCH(B86,Rates!$A$5:$A$25,0))))</f>
        <v/>
      </c>
      <c r="W86" s="0" t="str">
        <f aca="false">IF(B86="","",IF(Settings!$B$4="Basic Store or higher",INDEX(Rates!$J$5:$J$25,MATCH(B86,Rates!$A$5:$A$25,0)),INDEX(Rates!$D$5:$D$25,MATCH(B86,Rates!$A$5:$A$25,0))))</f>
        <v/>
      </c>
      <c r="X86" s="0" t="str">
        <f aca="false">IF(B86="","",IF(Settings!$B$4="Basic Store or higher",INDEX(Rates!$K$5:$K$25,MATCH(B86,Rates!$A$5:$A$25,0)),INDEX(Rates!$E$5:$E$25,MATCH(B86,Rates!$A$5:$A$25,0))))</f>
        <v/>
      </c>
      <c r="Y86" s="0" t="str">
        <f aca="false">IF(B86="","",IF(Settings!$B$4="Basic Store or higher",INDEX(Rates!$L$5:$L$25,MATCH(B86,Rates!$A$5:$A$25,0)),INDEX(Rates!$F$5:$F$25,MATCH(B86,Rates!$A$5:$A$25,0))))</f>
        <v/>
      </c>
      <c r="Z86" s="0" t="str">
        <f aca="false">IF(B86="","",IF(Settings!$B$4="Basic Store or higher",INDEX(Rates!$M$5:$M$25,MATCH(B86,Rates!$A$5:$A$25,0)),INDEX(Rates!$G$5:$G$25,MATCH(B86,Rates!$A$5:$A$25,0))))</f>
        <v/>
      </c>
      <c r="AA86" s="0" t="str">
        <f aca="false">IF(B86="","",INDEX(Rates!$N$5:$N$25,MATCH(B86,Rates!$A$5:$A$25,0)))</f>
        <v/>
      </c>
    </row>
    <row r="87" customFormat="false" ht="15" hidden="false" customHeight="false" outlineLevel="0" collapsed="false">
      <c r="A87" s="8"/>
      <c r="B87" s="8"/>
      <c r="C87" s="15"/>
      <c r="D87" s="15"/>
      <c r="E87" s="15"/>
      <c r="F87" s="15"/>
      <c r="G87" s="15"/>
      <c r="H87" s="16"/>
      <c r="I87" s="8"/>
      <c r="J87" s="17" t="n">
        <f aca="false">IF(ISNUMBER(C87),(C87+N(D87))*(1+Settings!$B$5),0)</f>
        <v>0</v>
      </c>
      <c r="K87" s="17" t="n">
        <f aca="false">IF(OR(B87="",J87=0),0,IF(U87="flat",V87*J87,IF(U87="cliff",IF(J87&lt;=W87,V87*J87,IF(J87&lt;=Y87,X87*J87,Z87*J87)),V87*MIN(J87,W87)+X87*MAX(0,MIN(J87,Y87)-W87)+Z87*MAX(0,J87-Y87))))</f>
        <v>0</v>
      </c>
      <c r="L87" s="17" t="n">
        <f aca="false">IF(J87=0,0,IF(AND(ISNUMBER(AA87),J87&gt;=AA87),0,IF(J87&lt;=10,0.3,0.4)))</f>
        <v>0</v>
      </c>
      <c r="M87" s="17" t="n">
        <f aca="false">N(H87)*J87+IF(I87="Y",0.0165*J87,0)+IF(Settings!$B$6="Yes",Settings!$B$7,0)</f>
        <v>0</v>
      </c>
      <c r="N87" s="17" t="n">
        <f aca="false">K87+L87+M87</f>
        <v>0</v>
      </c>
      <c r="O87" s="17" t="n">
        <f aca="false">IF(ISNUMBER(C87),C87+N(D87)-N87,0)</f>
        <v>0</v>
      </c>
      <c r="P87" s="17" t="n">
        <f aca="false">IF(ISNUMBER(C87),O87-N(E87)-N(F87)-N(G87),0)</f>
        <v>0</v>
      </c>
      <c r="Q87" s="18" t="str">
        <f aca="false">IF(AND(ISNUMBER(C87),C87+N(D87)&gt;0),P87/(C87+N(D87)),"")</f>
        <v/>
      </c>
      <c r="R87" s="18" t="str">
        <f aca="false">IF(AND(ISNUMBER(C87),C87&gt;0),N87/C87,"")</f>
        <v/>
      </c>
      <c r="S87" s="19" t="str">
        <f aca="false">IF(OR(U87&lt;&gt;"cliff",J87=0),"",IF(AND(J87&gt;W87*0.85,J87&lt;=W87),"Just under a cliff",IF(AND(U87="cliff",J87&gt;W87,J87&lt;=W87*1.15),"Just over a cliff","")))</f>
        <v/>
      </c>
      <c r="U87" s="0" t="str">
        <f aca="false">IF(B87="","",IF(Settings!$B$4="Basic Store or higher",INDEX(Rates!$H$5:$H$25,MATCH(B87,Rates!$A$5:$A$25,0)),INDEX(Rates!$B$5:$B$25,MATCH(B87,Rates!$A$5:$A$25,0))))</f>
        <v/>
      </c>
      <c r="V87" s="0" t="str">
        <f aca="false">IF(B87="","",IF(Settings!$B$4="Basic Store or higher",INDEX(Rates!$I$5:$I$25,MATCH(B87,Rates!$A$5:$A$25,0)),INDEX(Rates!$C$5:$C$25,MATCH(B87,Rates!$A$5:$A$25,0))))</f>
        <v/>
      </c>
      <c r="W87" s="0" t="str">
        <f aca="false">IF(B87="","",IF(Settings!$B$4="Basic Store or higher",INDEX(Rates!$J$5:$J$25,MATCH(B87,Rates!$A$5:$A$25,0)),INDEX(Rates!$D$5:$D$25,MATCH(B87,Rates!$A$5:$A$25,0))))</f>
        <v/>
      </c>
      <c r="X87" s="0" t="str">
        <f aca="false">IF(B87="","",IF(Settings!$B$4="Basic Store or higher",INDEX(Rates!$K$5:$K$25,MATCH(B87,Rates!$A$5:$A$25,0)),INDEX(Rates!$E$5:$E$25,MATCH(B87,Rates!$A$5:$A$25,0))))</f>
        <v/>
      </c>
      <c r="Y87" s="0" t="str">
        <f aca="false">IF(B87="","",IF(Settings!$B$4="Basic Store or higher",INDEX(Rates!$L$5:$L$25,MATCH(B87,Rates!$A$5:$A$25,0)),INDEX(Rates!$F$5:$F$25,MATCH(B87,Rates!$A$5:$A$25,0))))</f>
        <v/>
      </c>
      <c r="Z87" s="0" t="str">
        <f aca="false">IF(B87="","",IF(Settings!$B$4="Basic Store or higher",INDEX(Rates!$M$5:$M$25,MATCH(B87,Rates!$A$5:$A$25,0)),INDEX(Rates!$G$5:$G$25,MATCH(B87,Rates!$A$5:$A$25,0))))</f>
        <v/>
      </c>
      <c r="AA87" s="0" t="str">
        <f aca="false">IF(B87="","",INDEX(Rates!$N$5:$N$25,MATCH(B87,Rates!$A$5:$A$25,0)))</f>
        <v/>
      </c>
    </row>
    <row r="88" customFormat="false" ht="15" hidden="false" customHeight="false" outlineLevel="0" collapsed="false">
      <c r="A88" s="8"/>
      <c r="B88" s="8"/>
      <c r="C88" s="15"/>
      <c r="D88" s="15"/>
      <c r="E88" s="15"/>
      <c r="F88" s="15"/>
      <c r="G88" s="15"/>
      <c r="H88" s="16"/>
      <c r="I88" s="8"/>
      <c r="J88" s="17" t="n">
        <f aca="false">IF(ISNUMBER(C88),(C88+N(D88))*(1+Settings!$B$5),0)</f>
        <v>0</v>
      </c>
      <c r="K88" s="17" t="n">
        <f aca="false">IF(OR(B88="",J88=0),0,IF(U88="flat",V88*J88,IF(U88="cliff",IF(J88&lt;=W88,V88*J88,IF(J88&lt;=Y88,X88*J88,Z88*J88)),V88*MIN(J88,W88)+X88*MAX(0,MIN(J88,Y88)-W88)+Z88*MAX(0,J88-Y88))))</f>
        <v>0</v>
      </c>
      <c r="L88" s="17" t="n">
        <f aca="false">IF(J88=0,0,IF(AND(ISNUMBER(AA88),J88&gt;=AA88),0,IF(J88&lt;=10,0.3,0.4)))</f>
        <v>0</v>
      </c>
      <c r="M88" s="17" t="n">
        <f aca="false">N(H88)*J88+IF(I88="Y",0.0165*J88,0)+IF(Settings!$B$6="Yes",Settings!$B$7,0)</f>
        <v>0</v>
      </c>
      <c r="N88" s="17" t="n">
        <f aca="false">K88+L88+M88</f>
        <v>0</v>
      </c>
      <c r="O88" s="17" t="n">
        <f aca="false">IF(ISNUMBER(C88),C88+N(D88)-N88,0)</f>
        <v>0</v>
      </c>
      <c r="P88" s="17" t="n">
        <f aca="false">IF(ISNUMBER(C88),O88-N(E88)-N(F88)-N(G88),0)</f>
        <v>0</v>
      </c>
      <c r="Q88" s="18" t="str">
        <f aca="false">IF(AND(ISNUMBER(C88),C88+N(D88)&gt;0),P88/(C88+N(D88)),"")</f>
        <v/>
      </c>
      <c r="R88" s="18" t="str">
        <f aca="false">IF(AND(ISNUMBER(C88),C88&gt;0),N88/C88,"")</f>
        <v/>
      </c>
      <c r="S88" s="19" t="str">
        <f aca="false">IF(OR(U88&lt;&gt;"cliff",J88=0),"",IF(AND(J88&gt;W88*0.85,J88&lt;=W88),"Just under a cliff",IF(AND(U88="cliff",J88&gt;W88,J88&lt;=W88*1.15),"Just over a cliff","")))</f>
        <v/>
      </c>
      <c r="U88" s="0" t="str">
        <f aca="false">IF(B88="","",IF(Settings!$B$4="Basic Store or higher",INDEX(Rates!$H$5:$H$25,MATCH(B88,Rates!$A$5:$A$25,0)),INDEX(Rates!$B$5:$B$25,MATCH(B88,Rates!$A$5:$A$25,0))))</f>
        <v/>
      </c>
      <c r="V88" s="0" t="str">
        <f aca="false">IF(B88="","",IF(Settings!$B$4="Basic Store or higher",INDEX(Rates!$I$5:$I$25,MATCH(B88,Rates!$A$5:$A$25,0)),INDEX(Rates!$C$5:$C$25,MATCH(B88,Rates!$A$5:$A$25,0))))</f>
        <v/>
      </c>
      <c r="W88" s="0" t="str">
        <f aca="false">IF(B88="","",IF(Settings!$B$4="Basic Store or higher",INDEX(Rates!$J$5:$J$25,MATCH(B88,Rates!$A$5:$A$25,0)),INDEX(Rates!$D$5:$D$25,MATCH(B88,Rates!$A$5:$A$25,0))))</f>
        <v/>
      </c>
      <c r="X88" s="0" t="str">
        <f aca="false">IF(B88="","",IF(Settings!$B$4="Basic Store or higher",INDEX(Rates!$K$5:$K$25,MATCH(B88,Rates!$A$5:$A$25,0)),INDEX(Rates!$E$5:$E$25,MATCH(B88,Rates!$A$5:$A$25,0))))</f>
        <v/>
      </c>
      <c r="Y88" s="0" t="str">
        <f aca="false">IF(B88="","",IF(Settings!$B$4="Basic Store or higher",INDEX(Rates!$L$5:$L$25,MATCH(B88,Rates!$A$5:$A$25,0)),INDEX(Rates!$F$5:$F$25,MATCH(B88,Rates!$A$5:$A$25,0))))</f>
        <v/>
      </c>
      <c r="Z88" s="0" t="str">
        <f aca="false">IF(B88="","",IF(Settings!$B$4="Basic Store or higher",INDEX(Rates!$M$5:$M$25,MATCH(B88,Rates!$A$5:$A$25,0)),INDEX(Rates!$G$5:$G$25,MATCH(B88,Rates!$A$5:$A$25,0))))</f>
        <v/>
      </c>
      <c r="AA88" s="0" t="str">
        <f aca="false">IF(B88="","",INDEX(Rates!$N$5:$N$25,MATCH(B88,Rates!$A$5:$A$25,0)))</f>
        <v/>
      </c>
    </row>
    <row r="89" customFormat="false" ht="15" hidden="false" customHeight="false" outlineLevel="0" collapsed="false">
      <c r="A89" s="8"/>
      <c r="B89" s="8"/>
      <c r="C89" s="15"/>
      <c r="D89" s="15"/>
      <c r="E89" s="15"/>
      <c r="F89" s="15"/>
      <c r="G89" s="15"/>
      <c r="H89" s="16"/>
      <c r="I89" s="8"/>
      <c r="J89" s="17" t="n">
        <f aca="false">IF(ISNUMBER(C89),(C89+N(D89))*(1+Settings!$B$5),0)</f>
        <v>0</v>
      </c>
      <c r="K89" s="17" t="n">
        <f aca="false">IF(OR(B89="",J89=0),0,IF(U89="flat",V89*J89,IF(U89="cliff",IF(J89&lt;=W89,V89*J89,IF(J89&lt;=Y89,X89*J89,Z89*J89)),V89*MIN(J89,W89)+X89*MAX(0,MIN(J89,Y89)-W89)+Z89*MAX(0,J89-Y89))))</f>
        <v>0</v>
      </c>
      <c r="L89" s="17" t="n">
        <f aca="false">IF(J89=0,0,IF(AND(ISNUMBER(AA89),J89&gt;=AA89),0,IF(J89&lt;=10,0.3,0.4)))</f>
        <v>0</v>
      </c>
      <c r="M89" s="17" t="n">
        <f aca="false">N(H89)*J89+IF(I89="Y",0.0165*J89,0)+IF(Settings!$B$6="Yes",Settings!$B$7,0)</f>
        <v>0</v>
      </c>
      <c r="N89" s="17" t="n">
        <f aca="false">K89+L89+M89</f>
        <v>0</v>
      </c>
      <c r="O89" s="17" t="n">
        <f aca="false">IF(ISNUMBER(C89),C89+N(D89)-N89,0)</f>
        <v>0</v>
      </c>
      <c r="P89" s="17" t="n">
        <f aca="false">IF(ISNUMBER(C89),O89-N(E89)-N(F89)-N(G89),0)</f>
        <v>0</v>
      </c>
      <c r="Q89" s="18" t="str">
        <f aca="false">IF(AND(ISNUMBER(C89),C89+N(D89)&gt;0),P89/(C89+N(D89)),"")</f>
        <v/>
      </c>
      <c r="R89" s="18" t="str">
        <f aca="false">IF(AND(ISNUMBER(C89),C89&gt;0),N89/C89,"")</f>
        <v/>
      </c>
      <c r="S89" s="19" t="str">
        <f aca="false">IF(OR(U89&lt;&gt;"cliff",J89=0),"",IF(AND(J89&gt;W89*0.85,J89&lt;=W89),"Just under a cliff",IF(AND(U89="cliff",J89&gt;W89,J89&lt;=W89*1.15),"Just over a cliff","")))</f>
        <v/>
      </c>
      <c r="U89" s="0" t="str">
        <f aca="false">IF(B89="","",IF(Settings!$B$4="Basic Store or higher",INDEX(Rates!$H$5:$H$25,MATCH(B89,Rates!$A$5:$A$25,0)),INDEX(Rates!$B$5:$B$25,MATCH(B89,Rates!$A$5:$A$25,0))))</f>
        <v/>
      </c>
      <c r="V89" s="0" t="str">
        <f aca="false">IF(B89="","",IF(Settings!$B$4="Basic Store or higher",INDEX(Rates!$I$5:$I$25,MATCH(B89,Rates!$A$5:$A$25,0)),INDEX(Rates!$C$5:$C$25,MATCH(B89,Rates!$A$5:$A$25,0))))</f>
        <v/>
      </c>
      <c r="W89" s="0" t="str">
        <f aca="false">IF(B89="","",IF(Settings!$B$4="Basic Store or higher",INDEX(Rates!$J$5:$J$25,MATCH(B89,Rates!$A$5:$A$25,0)),INDEX(Rates!$D$5:$D$25,MATCH(B89,Rates!$A$5:$A$25,0))))</f>
        <v/>
      </c>
      <c r="X89" s="0" t="str">
        <f aca="false">IF(B89="","",IF(Settings!$B$4="Basic Store or higher",INDEX(Rates!$K$5:$K$25,MATCH(B89,Rates!$A$5:$A$25,0)),INDEX(Rates!$E$5:$E$25,MATCH(B89,Rates!$A$5:$A$25,0))))</f>
        <v/>
      </c>
      <c r="Y89" s="0" t="str">
        <f aca="false">IF(B89="","",IF(Settings!$B$4="Basic Store or higher",INDEX(Rates!$L$5:$L$25,MATCH(B89,Rates!$A$5:$A$25,0)),INDEX(Rates!$F$5:$F$25,MATCH(B89,Rates!$A$5:$A$25,0))))</f>
        <v/>
      </c>
      <c r="Z89" s="0" t="str">
        <f aca="false">IF(B89="","",IF(Settings!$B$4="Basic Store or higher",INDEX(Rates!$M$5:$M$25,MATCH(B89,Rates!$A$5:$A$25,0)),INDEX(Rates!$G$5:$G$25,MATCH(B89,Rates!$A$5:$A$25,0))))</f>
        <v/>
      </c>
      <c r="AA89" s="0" t="str">
        <f aca="false">IF(B89="","",INDEX(Rates!$N$5:$N$25,MATCH(B89,Rates!$A$5:$A$25,0)))</f>
        <v/>
      </c>
    </row>
    <row r="90" customFormat="false" ht="15" hidden="false" customHeight="false" outlineLevel="0" collapsed="false">
      <c r="A90" s="8"/>
      <c r="B90" s="8"/>
      <c r="C90" s="15"/>
      <c r="D90" s="15"/>
      <c r="E90" s="15"/>
      <c r="F90" s="15"/>
      <c r="G90" s="15"/>
      <c r="H90" s="16"/>
      <c r="I90" s="8"/>
      <c r="J90" s="17" t="n">
        <f aca="false">IF(ISNUMBER(C90),(C90+N(D90))*(1+Settings!$B$5),0)</f>
        <v>0</v>
      </c>
      <c r="K90" s="17" t="n">
        <f aca="false">IF(OR(B90="",J90=0),0,IF(U90="flat",V90*J90,IF(U90="cliff",IF(J90&lt;=W90,V90*J90,IF(J90&lt;=Y90,X90*J90,Z90*J90)),V90*MIN(J90,W90)+X90*MAX(0,MIN(J90,Y90)-W90)+Z90*MAX(0,J90-Y90))))</f>
        <v>0</v>
      </c>
      <c r="L90" s="17" t="n">
        <f aca="false">IF(J90=0,0,IF(AND(ISNUMBER(AA90),J90&gt;=AA90),0,IF(J90&lt;=10,0.3,0.4)))</f>
        <v>0</v>
      </c>
      <c r="M90" s="17" t="n">
        <f aca="false">N(H90)*J90+IF(I90="Y",0.0165*J90,0)+IF(Settings!$B$6="Yes",Settings!$B$7,0)</f>
        <v>0</v>
      </c>
      <c r="N90" s="17" t="n">
        <f aca="false">K90+L90+M90</f>
        <v>0</v>
      </c>
      <c r="O90" s="17" t="n">
        <f aca="false">IF(ISNUMBER(C90),C90+N(D90)-N90,0)</f>
        <v>0</v>
      </c>
      <c r="P90" s="17" t="n">
        <f aca="false">IF(ISNUMBER(C90),O90-N(E90)-N(F90)-N(G90),0)</f>
        <v>0</v>
      </c>
      <c r="Q90" s="18" t="str">
        <f aca="false">IF(AND(ISNUMBER(C90),C90+N(D90)&gt;0),P90/(C90+N(D90)),"")</f>
        <v/>
      </c>
      <c r="R90" s="18" t="str">
        <f aca="false">IF(AND(ISNUMBER(C90),C90&gt;0),N90/C90,"")</f>
        <v/>
      </c>
      <c r="S90" s="19" t="str">
        <f aca="false">IF(OR(U90&lt;&gt;"cliff",J90=0),"",IF(AND(J90&gt;W90*0.85,J90&lt;=W90),"Just under a cliff",IF(AND(U90="cliff",J90&gt;W90,J90&lt;=W90*1.15),"Just over a cliff","")))</f>
        <v/>
      </c>
      <c r="U90" s="0" t="str">
        <f aca="false">IF(B90="","",IF(Settings!$B$4="Basic Store or higher",INDEX(Rates!$H$5:$H$25,MATCH(B90,Rates!$A$5:$A$25,0)),INDEX(Rates!$B$5:$B$25,MATCH(B90,Rates!$A$5:$A$25,0))))</f>
        <v/>
      </c>
      <c r="V90" s="0" t="str">
        <f aca="false">IF(B90="","",IF(Settings!$B$4="Basic Store or higher",INDEX(Rates!$I$5:$I$25,MATCH(B90,Rates!$A$5:$A$25,0)),INDEX(Rates!$C$5:$C$25,MATCH(B90,Rates!$A$5:$A$25,0))))</f>
        <v/>
      </c>
      <c r="W90" s="0" t="str">
        <f aca="false">IF(B90="","",IF(Settings!$B$4="Basic Store or higher",INDEX(Rates!$J$5:$J$25,MATCH(B90,Rates!$A$5:$A$25,0)),INDEX(Rates!$D$5:$D$25,MATCH(B90,Rates!$A$5:$A$25,0))))</f>
        <v/>
      </c>
      <c r="X90" s="0" t="str">
        <f aca="false">IF(B90="","",IF(Settings!$B$4="Basic Store or higher",INDEX(Rates!$K$5:$K$25,MATCH(B90,Rates!$A$5:$A$25,0)),INDEX(Rates!$E$5:$E$25,MATCH(B90,Rates!$A$5:$A$25,0))))</f>
        <v/>
      </c>
      <c r="Y90" s="0" t="str">
        <f aca="false">IF(B90="","",IF(Settings!$B$4="Basic Store or higher",INDEX(Rates!$L$5:$L$25,MATCH(B90,Rates!$A$5:$A$25,0)),INDEX(Rates!$F$5:$F$25,MATCH(B90,Rates!$A$5:$A$25,0))))</f>
        <v/>
      </c>
      <c r="Z90" s="0" t="str">
        <f aca="false">IF(B90="","",IF(Settings!$B$4="Basic Store or higher",INDEX(Rates!$M$5:$M$25,MATCH(B90,Rates!$A$5:$A$25,0)),INDEX(Rates!$G$5:$G$25,MATCH(B90,Rates!$A$5:$A$25,0))))</f>
        <v/>
      </c>
      <c r="AA90" s="0" t="str">
        <f aca="false">IF(B90="","",INDEX(Rates!$N$5:$N$25,MATCH(B90,Rates!$A$5:$A$25,0)))</f>
        <v/>
      </c>
    </row>
    <row r="91" customFormat="false" ht="15" hidden="false" customHeight="false" outlineLevel="0" collapsed="false">
      <c r="A91" s="8"/>
      <c r="B91" s="8"/>
      <c r="C91" s="15"/>
      <c r="D91" s="15"/>
      <c r="E91" s="15"/>
      <c r="F91" s="15"/>
      <c r="G91" s="15"/>
      <c r="H91" s="16"/>
      <c r="I91" s="8"/>
      <c r="J91" s="17" t="n">
        <f aca="false">IF(ISNUMBER(C91),(C91+N(D91))*(1+Settings!$B$5),0)</f>
        <v>0</v>
      </c>
      <c r="K91" s="17" t="n">
        <f aca="false">IF(OR(B91="",J91=0),0,IF(U91="flat",V91*J91,IF(U91="cliff",IF(J91&lt;=W91,V91*J91,IF(J91&lt;=Y91,X91*J91,Z91*J91)),V91*MIN(J91,W91)+X91*MAX(0,MIN(J91,Y91)-W91)+Z91*MAX(0,J91-Y91))))</f>
        <v>0</v>
      </c>
      <c r="L91" s="17" t="n">
        <f aca="false">IF(J91=0,0,IF(AND(ISNUMBER(AA91),J91&gt;=AA91),0,IF(J91&lt;=10,0.3,0.4)))</f>
        <v>0</v>
      </c>
      <c r="M91" s="17" t="n">
        <f aca="false">N(H91)*J91+IF(I91="Y",0.0165*J91,0)+IF(Settings!$B$6="Yes",Settings!$B$7,0)</f>
        <v>0</v>
      </c>
      <c r="N91" s="17" t="n">
        <f aca="false">K91+L91+M91</f>
        <v>0</v>
      </c>
      <c r="O91" s="17" t="n">
        <f aca="false">IF(ISNUMBER(C91),C91+N(D91)-N91,0)</f>
        <v>0</v>
      </c>
      <c r="P91" s="17" t="n">
        <f aca="false">IF(ISNUMBER(C91),O91-N(E91)-N(F91)-N(G91),0)</f>
        <v>0</v>
      </c>
      <c r="Q91" s="18" t="str">
        <f aca="false">IF(AND(ISNUMBER(C91),C91+N(D91)&gt;0),P91/(C91+N(D91)),"")</f>
        <v/>
      </c>
      <c r="R91" s="18" t="str">
        <f aca="false">IF(AND(ISNUMBER(C91),C91&gt;0),N91/C91,"")</f>
        <v/>
      </c>
      <c r="S91" s="19" t="str">
        <f aca="false">IF(OR(U91&lt;&gt;"cliff",J91=0),"",IF(AND(J91&gt;W91*0.85,J91&lt;=W91),"Just under a cliff",IF(AND(U91="cliff",J91&gt;W91,J91&lt;=W91*1.15),"Just over a cliff","")))</f>
        <v/>
      </c>
      <c r="U91" s="0" t="str">
        <f aca="false">IF(B91="","",IF(Settings!$B$4="Basic Store or higher",INDEX(Rates!$H$5:$H$25,MATCH(B91,Rates!$A$5:$A$25,0)),INDEX(Rates!$B$5:$B$25,MATCH(B91,Rates!$A$5:$A$25,0))))</f>
        <v/>
      </c>
      <c r="V91" s="0" t="str">
        <f aca="false">IF(B91="","",IF(Settings!$B$4="Basic Store or higher",INDEX(Rates!$I$5:$I$25,MATCH(B91,Rates!$A$5:$A$25,0)),INDEX(Rates!$C$5:$C$25,MATCH(B91,Rates!$A$5:$A$25,0))))</f>
        <v/>
      </c>
      <c r="W91" s="0" t="str">
        <f aca="false">IF(B91="","",IF(Settings!$B$4="Basic Store or higher",INDEX(Rates!$J$5:$J$25,MATCH(B91,Rates!$A$5:$A$25,0)),INDEX(Rates!$D$5:$D$25,MATCH(B91,Rates!$A$5:$A$25,0))))</f>
        <v/>
      </c>
      <c r="X91" s="0" t="str">
        <f aca="false">IF(B91="","",IF(Settings!$B$4="Basic Store or higher",INDEX(Rates!$K$5:$K$25,MATCH(B91,Rates!$A$5:$A$25,0)),INDEX(Rates!$E$5:$E$25,MATCH(B91,Rates!$A$5:$A$25,0))))</f>
        <v/>
      </c>
      <c r="Y91" s="0" t="str">
        <f aca="false">IF(B91="","",IF(Settings!$B$4="Basic Store or higher",INDEX(Rates!$L$5:$L$25,MATCH(B91,Rates!$A$5:$A$25,0)),INDEX(Rates!$F$5:$F$25,MATCH(B91,Rates!$A$5:$A$25,0))))</f>
        <v/>
      </c>
      <c r="Z91" s="0" t="str">
        <f aca="false">IF(B91="","",IF(Settings!$B$4="Basic Store or higher",INDEX(Rates!$M$5:$M$25,MATCH(B91,Rates!$A$5:$A$25,0)),INDEX(Rates!$G$5:$G$25,MATCH(B91,Rates!$A$5:$A$25,0))))</f>
        <v/>
      </c>
      <c r="AA91" s="0" t="str">
        <f aca="false">IF(B91="","",INDEX(Rates!$N$5:$N$25,MATCH(B91,Rates!$A$5:$A$25,0)))</f>
        <v/>
      </c>
    </row>
    <row r="92" customFormat="false" ht="15" hidden="false" customHeight="false" outlineLevel="0" collapsed="false">
      <c r="A92" s="8"/>
      <c r="B92" s="8"/>
      <c r="C92" s="15"/>
      <c r="D92" s="15"/>
      <c r="E92" s="15"/>
      <c r="F92" s="15"/>
      <c r="G92" s="15"/>
      <c r="H92" s="16"/>
      <c r="I92" s="8"/>
      <c r="J92" s="17" t="n">
        <f aca="false">IF(ISNUMBER(C92),(C92+N(D92))*(1+Settings!$B$5),0)</f>
        <v>0</v>
      </c>
      <c r="K92" s="17" t="n">
        <f aca="false">IF(OR(B92="",J92=0),0,IF(U92="flat",V92*J92,IF(U92="cliff",IF(J92&lt;=W92,V92*J92,IF(J92&lt;=Y92,X92*J92,Z92*J92)),V92*MIN(J92,W92)+X92*MAX(0,MIN(J92,Y92)-W92)+Z92*MAX(0,J92-Y92))))</f>
        <v>0</v>
      </c>
      <c r="L92" s="17" t="n">
        <f aca="false">IF(J92=0,0,IF(AND(ISNUMBER(AA92),J92&gt;=AA92),0,IF(J92&lt;=10,0.3,0.4)))</f>
        <v>0</v>
      </c>
      <c r="M92" s="17" t="n">
        <f aca="false">N(H92)*J92+IF(I92="Y",0.0165*J92,0)+IF(Settings!$B$6="Yes",Settings!$B$7,0)</f>
        <v>0</v>
      </c>
      <c r="N92" s="17" t="n">
        <f aca="false">K92+L92+M92</f>
        <v>0</v>
      </c>
      <c r="O92" s="17" t="n">
        <f aca="false">IF(ISNUMBER(C92),C92+N(D92)-N92,0)</f>
        <v>0</v>
      </c>
      <c r="P92" s="17" t="n">
        <f aca="false">IF(ISNUMBER(C92),O92-N(E92)-N(F92)-N(G92),0)</f>
        <v>0</v>
      </c>
      <c r="Q92" s="18" t="str">
        <f aca="false">IF(AND(ISNUMBER(C92),C92+N(D92)&gt;0),P92/(C92+N(D92)),"")</f>
        <v/>
      </c>
      <c r="R92" s="18" t="str">
        <f aca="false">IF(AND(ISNUMBER(C92),C92&gt;0),N92/C92,"")</f>
        <v/>
      </c>
      <c r="S92" s="19" t="str">
        <f aca="false">IF(OR(U92&lt;&gt;"cliff",J92=0),"",IF(AND(J92&gt;W92*0.85,J92&lt;=W92),"Just under a cliff",IF(AND(U92="cliff",J92&gt;W92,J92&lt;=W92*1.15),"Just over a cliff","")))</f>
        <v/>
      </c>
      <c r="U92" s="0" t="str">
        <f aca="false">IF(B92="","",IF(Settings!$B$4="Basic Store or higher",INDEX(Rates!$H$5:$H$25,MATCH(B92,Rates!$A$5:$A$25,0)),INDEX(Rates!$B$5:$B$25,MATCH(B92,Rates!$A$5:$A$25,0))))</f>
        <v/>
      </c>
      <c r="V92" s="0" t="str">
        <f aca="false">IF(B92="","",IF(Settings!$B$4="Basic Store or higher",INDEX(Rates!$I$5:$I$25,MATCH(B92,Rates!$A$5:$A$25,0)),INDEX(Rates!$C$5:$C$25,MATCH(B92,Rates!$A$5:$A$25,0))))</f>
        <v/>
      </c>
      <c r="W92" s="0" t="str">
        <f aca="false">IF(B92="","",IF(Settings!$B$4="Basic Store or higher",INDEX(Rates!$J$5:$J$25,MATCH(B92,Rates!$A$5:$A$25,0)),INDEX(Rates!$D$5:$D$25,MATCH(B92,Rates!$A$5:$A$25,0))))</f>
        <v/>
      </c>
      <c r="X92" s="0" t="str">
        <f aca="false">IF(B92="","",IF(Settings!$B$4="Basic Store or higher",INDEX(Rates!$K$5:$K$25,MATCH(B92,Rates!$A$5:$A$25,0)),INDEX(Rates!$E$5:$E$25,MATCH(B92,Rates!$A$5:$A$25,0))))</f>
        <v/>
      </c>
      <c r="Y92" s="0" t="str">
        <f aca="false">IF(B92="","",IF(Settings!$B$4="Basic Store or higher",INDEX(Rates!$L$5:$L$25,MATCH(B92,Rates!$A$5:$A$25,0)),INDEX(Rates!$F$5:$F$25,MATCH(B92,Rates!$A$5:$A$25,0))))</f>
        <v/>
      </c>
      <c r="Z92" s="0" t="str">
        <f aca="false">IF(B92="","",IF(Settings!$B$4="Basic Store or higher",INDEX(Rates!$M$5:$M$25,MATCH(B92,Rates!$A$5:$A$25,0)),INDEX(Rates!$G$5:$G$25,MATCH(B92,Rates!$A$5:$A$25,0))))</f>
        <v/>
      </c>
      <c r="AA92" s="0" t="str">
        <f aca="false">IF(B92="","",INDEX(Rates!$N$5:$N$25,MATCH(B92,Rates!$A$5:$A$25,0)))</f>
        <v/>
      </c>
    </row>
    <row r="93" customFormat="false" ht="15" hidden="false" customHeight="false" outlineLevel="0" collapsed="false">
      <c r="A93" s="8"/>
      <c r="B93" s="8"/>
      <c r="C93" s="15"/>
      <c r="D93" s="15"/>
      <c r="E93" s="15"/>
      <c r="F93" s="15"/>
      <c r="G93" s="15"/>
      <c r="H93" s="16"/>
      <c r="I93" s="8"/>
      <c r="J93" s="17" t="n">
        <f aca="false">IF(ISNUMBER(C93),(C93+N(D93))*(1+Settings!$B$5),0)</f>
        <v>0</v>
      </c>
      <c r="K93" s="17" t="n">
        <f aca="false">IF(OR(B93="",J93=0),0,IF(U93="flat",V93*J93,IF(U93="cliff",IF(J93&lt;=W93,V93*J93,IF(J93&lt;=Y93,X93*J93,Z93*J93)),V93*MIN(J93,W93)+X93*MAX(0,MIN(J93,Y93)-W93)+Z93*MAX(0,J93-Y93))))</f>
        <v>0</v>
      </c>
      <c r="L93" s="17" t="n">
        <f aca="false">IF(J93=0,0,IF(AND(ISNUMBER(AA93),J93&gt;=AA93),0,IF(J93&lt;=10,0.3,0.4)))</f>
        <v>0</v>
      </c>
      <c r="M93" s="17" t="n">
        <f aca="false">N(H93)*J93+IF(I93="Y",0.0165*J93,0)+IF(Settings!$B$6="Yes",Settings!$B$7,0)</f>
        <v>0</v>
      </c>
      <c r="N93" s="17" t="n">
        <f aca="false">K93+L93+M93</f>
        <v>0</v>
      </c>
      <c r="O93" s="17" t="n">
        <f aca="false">IF(ISNUMBER(C93),C93+N(D93)-N93,0)</f>
        <v>0</v>
      </c>
      <c r="P93" s="17" t="n">
        <f aca="false">IF(ISNUMBER(C93),O93-N(E93)-N(F93)-N(G93),0)</f>
        <v>0</v>
      </c>
      <c r="Q93" s="18" t="str">
        <f aca="false">IF(AND(ISNUMBER(C93),C93+N(D93)&gt;0),P93/(C93+N(D93)),"")</f>
        <v/>
      </c>
      <c r="R93" s="18" t="str">
        <f aca="false">IF(AND(ISNUMBER(C93),C93&gt;0),N93/C93,"")</f>
        <v/>
      </c>
      <c r="S93" s="19" t="str">
        <f aca="false">IF(OR(U93&lt;&gt;"cliff",J93=0),"",IF(AND(J93&gt;W93*0.85,J93&lt;=W93),"Just under a cliff",IF(AND(U93="cliff",J93&gt;W93,J93&lt;=W93*1.15),"Just over a cliff","")))</f>
        <v/>
      </c>
      <c r="U93" s="0" t="str">
        <f aca="false">IF(B93="","",IF(Settings!$B$4="Basic Store or higher",INDEX(Rates!$H$5:$H$25,MATCH(B93,Rates!$A$5:$A$25,0)),INDEX(Rates!$B$5:$B$25,MATCH(B93,Rates!$A$5:$A$25,0))))</f>
        <v/>
      </c>
      <c r="V93" s="0" t="str">
        <f aca="false">IF(B93="","",IF(Settings!$B$4="Basic Store or higher",INDEX(Rates!$I$5:$I$25,MATCH(B93,Rates!$A$5:$A$25,0)),INDEX(Rates!$C$5:$C$25,MATCH(B93,Rates!$A$5:$A$25,0))))</f>
        <v/>
      </c>
      <c r="W93" s="0" t="str">
        <f aca="false">IF(B93="","",IF(Settings!$B$4="Basic Store or higher",INDEX(Rates!$J$5:$J$25,MATCH(B93,Rates!$A$5:$A$25,0)),INDEX(Rates!$D$5:$D$25,MATCH(B93,Rates!$A$5:$A$25,0))))</f>
        <v/>
      </c>
      <c r="X93" s="0" t="str">
        <f aca="false">IF(B93="","",IF(Settings!$B$4="Basic Store or higher",INDEX(Rates!$K$5:$K$25,MATCH(B93,Rates!$A$5:$A$25,0)),INDEX(Rates!$E$5:$E$25,MATCH(B93,Rates!$A$5:$A$25,0))))</f>
        <v/>
      </c>
      <c r="Y93" s="0" t="str">
        <f aca="false">IF(B93="","",IF(Settings!$B$4="Basic Store or higher",INDEX(Rates!$L$5:$L$25,MATCH(B93,Rates!$A$5:$A$25,0)),INDEX(Rates!$F$5:$F$25,MATCH(B93,Rates!$A$5:$A$25,0))))</f>
        <v/>
      </c>
      <c r="Z93" s="0" t="str">
        <f aca="false">IF(B93="","",IF(Settings!$B$4="Basic Store or higher",INDEX(Rates!$M$5:$M$25,MATCH(B93,Rates!$A$5:$A$25,0)),INDEX(Rates!$G$5:$G$25,MATCH(B93,Rates!$A$5:$A$25,0))))</f>
        <v/>
      </c>
      <c r="AA93" s="0" t="str">
        <f aca="false">IF(B93="","",INDEX(Rates!$N$5:$N$25,MATCH(B93,Rates!$A$5:$A$25,0)))</f>
        <v/>
      </c>
    </row>
    <row r="94" customFormat="false" ht="15" hidden="false" customHeight="false" outlineLevel="0" collapsed="false">
      <c r="A94" s="8"/>
      <c r="B94" s="8"/>
      <c r="C94" s="15"/>
      <c r="D94" s="15"/>
      <c r="E94" s="15"/>
      <c r="F94" s="15"/>
      <c r="G94" s="15"/>
      <c r="H94" s="16"/>
      <c r="I94" s="8"/>
      <c r="J94" s="17" t="n">
        <f aca="false">IF(ISNUMBER(C94),(C94+N(D94))*(1+Settings!$B$5),0)</f>
        <v>0</v>
      </c>
      <c r="K94" s="17" t="n">
        <f aca="false">IF(OR(B94="",J94=0),0,IF(U94="flat",V94*J94,IF(U94="cliff",IF(J94&lt;=W94,V94*J94,IF(J94&lt;=Y94,X94*J94,Z94*J94)),V94*MIN(J94,W94)+X94*MAX(0,MIN(J94,Y94)-W94)+Z94*MAX(0,J94-Y94))))</f>
        <v>0</v>
      </c>
      <c r="L94" s="17" t="n">
        <f aca="false">IF(J94=0,0,IF(AND(ISNUMBER(AA94),J94&gt;=AA94),0,IF(J94&lt;=10,0.3,0.4)))</f>
        <v>0</v>
      </c>
      <c r="M94" s="17" t="n">
        <f aca="false">N(H94)*J94+IF(I94="Y",0.0165*J94,0)+IF(Settings!$B$6="Yes",Settings!$B$7,0)</f>
        <v>0</v>
      </c>
      <c r="N94" s="17" t="n">
        <f aca="false">K94+L94+M94</f>
        <v>0</v>
      </c>
      <c r="O94" s="17" t="n">
        <f aca="false">IF(ISNUMBER(C94),C94+N(D94)-N94,0)</f>
        <v>0</v>
      </c>
      <c r="P94" s="17" t="n">
        <f aca="false">IF(ISNUMBER(C94),O94-N(E94)-N(F94)-N(G94),0)</f>
        <v>0</v>
      </c>
      <c r="Q94" s="18" t="str">
        <f aca="false">IF(AND(ISNUMBER(C94),C94+N(D94)&gt;0),P94/(C94+N(D94)),"")</f>
        <v/>
      </c>
      <c r="R94" s="18" t="str">
        <f aca="false">IF(AND(ISNUMBER(C94),C94&gt;0),N94/C94,"")</f>
        <v/>
      </c>
      <c r="S94" s="19" t="str">
        <f aca="false">IF(OR(U94&lt;&gt;"cliff",J94=0),"",IF(AND(J94&gt;W94*0.85,J94&lt;=W94),"Just under a cliff",IF(AND(U94="cliff",J94&gt;W94,J94&lt;=W94*1.15),"Just over a cliff","")))</f>
        <v/>
      </c>
      <c r="U94" s="0" t="str">
        <f aca="false">IF(B94="","",IF(Settings!$B$4="Basic Store or higher",INDEX(Rates!$H$5:$H$25,MATCH(B94,Rates!$A$5:$A$25,0)),INDEX(Rates!$B$5:$B$25,MATCH(B94,Rates!$A$5:$A$25,0))))</f>
        <v/>
      </c>
      <c r="V94" s="0" t="str">
        <f aca="false">IF(B94="","",IF(Settings!$B$4="Basic Store or higher",INDEX(Rates!$I$5:$I$25,MATCH(B94,Rates!$A$5:$A$25,0)),INDEX(Rates!$C$5:$C$25,MATCH(B94,Rates!$A$5:$A$25,0))))</f>
        <v/>
      </c>
      <c r="W94" s="0" t="str">
        <f aca="false">IF(B94="","",IF(Settings!$B$4="Basic Store or higher",INDEX(Rates!$J$5:$J$25,MATCH(B94,Rates!$A$5:$A$25,0)),INDEX(Rates!$D$5:$D$25,MATCH(B94,Rates!$A$5:$A$25,0))))</f>
        <v/>
      </c>
      <c r="X94" s="0" t="str">
        <f aca="false">IF(B94="","",IF(Settings!$B$4="Basic Store or higher",INDEX(Rates!$K$5:$K$25,MATCH(B94,Rates!$A$5:$A$25,0)),INDEX(Rates!$E$5:$E$25,MATCH(B94,Rates!$A$5:$A$25,0))))</f>
        <v/>
      </c>
      <c r="Y94" s="0" t="str">
        <f aca="false">IF(B94="","",IF(Settings!$B$4="Basic Store or higher",INDEX(Rates!$L$5:$L$25,MATCH(B94,Rates!$A$5:$A$25,0)),INDEX(Rates!$F$5:$F$25,MATCH(B94,Rates!$A$5:$A$25,0))))</f>
        <v/>
      </c>
      <c r="Z94" s="0" t="str">
        <f aca="false">IF(B94="","",IF(Settings!$B$4="Basic Store or higher",INDEX(Rates!$M$5:$M$25,MATCH(B94,Rates!$A$5:$A$25,0)),INDEX(Rates!$G$5:$G$25,MATCH(B94,Rates!$A$5:$A$25,0))))</f>
        <v/>
      </c>
      <c r="AA94" s="0" t="str">
        <f aca="false">IF(B94="","",INDEX(Rates!$N$5:$N$25,MATCH(B94,Rates!$A$5:$A$25,0)))</f>
        <v/>
      </c>
    </row>
    <row r="95" customFormat="false" ht="15" hidden="false" customHeight="false" outlineLevel="0" collapsed="false">
      <c r="A95" s="8"/>
      <c r="B95" s="8"/>
      <c r="C95" s="15"/>
      <c r="D95" s="15"/>
      <c r="E95" s="15"/>
      <c r="F95" s="15"/>
      <c r="G95" s="15"/>
      <c r="H95" s="16"/>
      <c r="I95" s="8"/>
      <c r="J95" s="17" t="n">
        <f aca="false">IF(ISNUMBER(C95),(C95+N(D95))*(1+Settings!$B$5),0)</f>
        <v>0</v>
      </c>
      <c r="K95" s="17" t="n">
        <f aca="false">IF(OR(B95="",J95=0),0,IF(U95="flat",V95*J95,IF(U95="cliff",IF(J95&lt;=W95,V95*J95,IF(J95&lt;=Y95,X95*J95,Z95*J95)),V95*MIN(J95,W95)+X95*MAX(0,MIN(J95,Y95)-W95)+Z95*MAX(0,J95-Y95))))</f>
        <v>0</v>
      </c>
      <c r="L95" s="17" t="n">
        <f aca="false">IF(J95=0,0,IF(AND(ISNUMBER(AA95),J95&gt;=AA95),0,IF(J95&lt;=10,0.3,0.4)))</f>
        <v>0</v>
      </c>
      <c r="M95" s="17" t="n">
        <f aca="false">N(H95)*J95+IF(I95="Y",0.0165*J95,0)+IF(Settings!$B$6="Yes",Settings!$B$7,0)</f>
        <v>0</v>
      </c>
      <c r="N95" s="17" t="n">
        <f aca="false">K95+L95+M95</f>
        <v>0</v>
      </c>
      <c r="O95" s="17" t="n">
        <f aca="false">IF(ISNUMBER(C95),C95+N(D95)-N95,0)</f>
        <v>0</v>
      </c>
      <c r="P95" s="17" t="n">
        <f aca="false">IF(ISNUMBER(C95),O95-N(E95)-N(F95)-N(G95),0)</f>
        <v>0</v>
      </c>
      <c r="Q95" s="18" t="str">
        <f aca="false">IF(AND(ISNUMBER(C95),C95+N(D95)&gt;0),P95/(C95+N(D95)),"")</f>
        <v/>
      </c>
      <c r="R95" s="18" t="str">
        <f aca="false">IF(AND(ISNUMBER(C95),C95&gt;0),N95/C95,"")</f>
        <v/>
      </c>
      <c r="S95" s="19" t="str">
        <f aca="false">IF(OR(U95&lt;&gt;"cliff",J95=0),"",IF(AND(J95&gt;W95*0.85,J95&lt;=W95),"Just under a cliff",IF(AND(U95="cliff",J95&gt;W95,J95&lt;=W95*1.15),"Just over a cliff","")))</f>
        <v/>
      </c>
      <c r="U95" s="0" t="str">
        <f aca="false">IF(B95="","",IF(Settings!$B$4="Basic Store or higher",INDEX(Rates!$H$5:$H$25,MATCH(B95,Rates!$A$5:$A$25,0)),INDEX(Rates!$B$5:$B$25,MATCH(B95,Rates!$A$5:$A$25,0))))</f>
        <v/>
      </c>
      <c r="V95" s="0" t="str">
        <f aca="false">IF(B95="","",IF(Settings!$B$4="Basic Store or higher",INDEX(Rates!$I$5:$I$25,MATCH(B95,Rates!$A$5:$A$25,0)),INDEX(Rates!$C$5:$C$25,MATCH(B95,Rates!$A$5:$A$25,0))))</f>
        <v/>
      </c>
      <c r="W95" s="0" t="str">
        <f aca="false">IF(B95="","",IF(Settings!$B$4="Basic Store or higher",INDEX(Rates!$J$5:$J$25,MATCH(B95,Rates!$A$5:$A$25,0)),INDEX(Rates!$D$5:$D$25,MATCH(B95,Rates!$A$5:$A$25,0))))</f>
        <v/>
      </c>
      <c r="X95" s="0" t="str">
        <f aca="false">IF(B95="","",IF(Settings!$B$4="Basic Store or higher",INDEX(Rates!$K$5:$K$25,MATCH(B95,Rates!$A$5:$A$25,0)),INDEX(Rates!$E$5:$E$25,MATCH(B95,Rates!$A$5:$A$25,0))))</f>
        <v/>
      </c>
      <c r="Y95" s="0" t="str">
        <f aca="false">IF(B95="","",IF(Settings!$B$4="Basic Store or higher",INDEX(Rates!$L$5:$L$25,MATCH(B95,Rates!$A$5:$A$25,0)),INDEX(Rates!$F$5:$F$25,MATCH(B95,Rates!$A$5:$A$25,0))))</f>
        <v/>
      </c>
      <c r="Z95" s="0" t="str">
        <f aca="false">IF(B95="","",IF(Settings!$B$4="Basic Store or higher",INDEX(Rates!$M$5:$M$25,MATCH(B95,Rates!$A$5:$A$25,0)),INDEX(Rates!$G$5:$G$25,MATCH(B95,Rates!$A$5:$A$25,0))))</f>
        <v/>
      </c>
      <c r="AA95" s="0" t="str">
        <f aca="false">IF(B95="","",INDEX(Rates!$N$5:$N$25,MATCH(B95,Rates!$A$5:$A$25,0)))</f>
        <v/>
      </c>
    </row>
    <row r="96" customFormat="false" ht="15" hidden="false" customHeight="false" outlineLevel="0" collapsed="false">
      <c r="A96" s="8"/>
      <c r="B96" s="8"/>
      <c r="C96" s="15"/>
      <c r="D96" s="15"/>
      <c r="E96" s="15"/>
      <c r="F96" s="15"/>
      <c r="G96" s="15"/>
      <c r="H96" s="16"/>
      <c r="I96" s="8"/>
      <c r="J96" s="17" t="n">
        <f aca="false">IF(ISNUMBER(C96),(C96+N(D96))*(1+Settings!$B$5),0)</f>
        <v>0</v>
      </c>
      <c r="K96" s="17" t="n">
        <f aca="false">IF(OR(B96="",J96=0),0,IF(U96="flat",V96*J96,IF(U96="cliff",IF(J96&lt;=W96,V96*J96,IF(J96&lt;=Y96,X96*J96,Z96*J96)),V96*MIN(J96,W96)+X96*MAX(0,MIN(J96,Y96)-W96)+Z96*MAX(0,J96-Y96))))</f>
        <v>0</v>
      </c>
      <c r="L96" s="17" t="n">
        <f aca="false">IF(J96=0,0,IF(AND(ISNUMBER(AA96),J96&gt;=AA96),0,IF(J96&lt;=10,0.3,0.4)))</f>
        <v>0</v>
      </c>
      <c r="M96" s="17" t="n">
        <f aca="false">N(H96)*J96+IF(I96="Y",0.0165*J96,0)+IF(Settings!$B$6="Yes",Settings!$B$7,0)</f>
        <v>0</v>
      </c>
      <c r="N96" s="17" t="n">
        <f aca="false">K96+L96+M96</f>
        <v>0</v>
      </c>
      <c r="O96" s="17" t="n">
        <f aca="false">IF(ISNUMBER(C96),C96+N(D96)-N96,0)</f>
        <v>0</v>
      </c>
      <c r="P96" s="17" t="n">
        <f aca="false">IF(ISNUMBER(C96),O96-N(E96)-N(F96)-N(G96),0)</f>
        <v>0</v>
      </c>
      <c r="Q96" s="18" t="str">
        <f aca="false">IF(AND(ISNUMBER(C96),C96+N(D96)&gt;0),P96/(C96+N(D96)),"")</f>
        <v/>
      </c>
      <c r="R96" s="18" t="str">
        <f aca="false">IF(AND(ISNUMBER(C96),C96&gt;0),N96/C96,"")</f>
        <v/>
      </c>
      <c r="S96" s="19" t="str">
        <f aca="false">IF(OR(U96&lt;&gt;"cliff",J96=0),"",IF(AND(J96&gt;W96*0.85,J96&lt;=W96),"Just under a cliff",IF(AND(U96="cliff",J96&gt;W96,J96&lt;=W96*1.15),"Just over a cliff","")))</f>
        <v/>
      </c>
      <c r="U96" s="0" t="str">
        <f aca="false">IF(B96="","",IF(Settings!$B$4="Basic Store or higher",INDEX(Rates!$H$5:$H$25,MATCH(B96,Rates!$A$5:$A$25,0)),INDEX(Rates!$B$5:$B$25,MATCH(B96,Rates!$A$5:$A$25,0))))</f>
        <v/>
      </c>
      <c r="V96" s="0" t="str">
        <f aca="false">IF(B96="","",IF(Settings!$B$4="Basic Store or higher",INDEX(Rates!$I$5:$I$25,MATCH(B96,Rates!$A$5:$A$25,0)),INDEX(Rates!$C$5:$C$25,MATCH(B96,Rates!$A$5:$A$25,0))))</f>
        <v/>
      </c>
      <c r="W96" s="0" t="str">
        <f aca="false">IF(B96="","",IF(Settings!$B$4="Basic Store or higher",INDEX(Rates!$J$5:$J$25,MATCH(B96,Rates!$A$5:$A$25,0)),INDEX(Rates!$D$5:$D$25,MATCH(B96,Rates!$A$5:$A$25,0))))</f>
        <v/>
      </c>
      <c r="X96" s="0" t="str">
        <f aca="false">IF(B96="","",IF(Settings!$B$4="Basic Store or higher",INDEX(Rates!$K$5:$K$25,MATCH(B96,Rates!$A$5:$A$25,0)),INDEX(Rates!$E$5:$E$25,MATCH(B96,Rates!$A$5:$A$25,0))))</f>
        <v/>
      </c>
      <c r="Y96" s="0" t="str">
        <f aca="false">IF(B96="","",IF(Settings!$B$4="Basic Store or higher",INDEX(Rates!$L$5:$L$25,MATCH(B96,Rates!$A$5:$A$25,0)),INDEX(Rates!$F$5:$F$25,MATCH(B96,Rates!$A$5:$A$25,0))))</f>
        <v/>
      </c>
      <c r="Z96" s="0" t="str">
        <f aca="false">IF(B96="","",IF(Settings!$B$4="Basic Store or higher",INDEX(Rates!$M$5:$M$25,MATCH(B96,Rates!$A$5:$A$25,0)),INDEX(Rates!$G$5:$G$25,MATCH(B96,Rates!$A$5:$A$25,0))))</f>
        <v/>
      </c>
      <c r="AA96" s="0" t="str">
        <f aca="false">IF(B96="","",INDEX(Rates!$N$5:$N$25,MATCH(B96,Rates!$A$5:$A$25,0)))</f>
        <v/>
      </c>
    </row>
    <row r="97" customFormat="false" ht="15" hidden="false" customHeight="false" outlineLevel="0" collapsed="false">
      <c r="A97" s="8"/>
      <c r="B97" s="8"/>
      <c r="C97" s="15"/>
      <c r="D97" s="15"/>
      <c r="E97" s="15"/>
      <c r="F97" s="15"/>
      <c r="G97" s="15"/>
      <c r="H97" s="16"/>
      <c r="I97" s="8"/>
      <c r="J97" s="17" t="n">
        <f aca="false">IF(ISNUMBER(C97),(C97+N(D97))*(1+Settings!$B$5),0)</f>
        <v>0</v>
      </c>
      <c r="K97" s="17" t="n">
        <f aca="false">IF(OR(B97="",J97=0),0,IF(U97="flat",V97*J97,IF(U97="cliff",IF(J97&lt;=W97,V97*J97,IF(J97&lt;=Y97,X97*J97,Z97*J97)),V97*MIN(J97,W97)+X97*MAX(0,MIN(J97,Y97)-W97)+Z97*MAX(0,J97-Y97))))</f>
        <v>0</v>
      </c>
      <c r="L97" s="17" t="n">
        <f aca="false">IF(J97=0,0,IF(AND(ISNUMBER(AA97),J97&gt;=AA97),0,IF(J97&lt;=10,0.3,0.4)))</f>
        <v>0</v>
      </c>
      <c r="M97" s="17" t="n">
        <f aca="false">N(H97)*J97+IF(I97="Y",0.0165*J97,0)+IF(Settings!$B$6="Yes",Settings!$B$7,0)</f>
        <v>0</v>
      </c>
      <c r="N97" s="17" t="n">
        <f aca="false">K97+L97+M97</f>
        <v>0</v>
      </c>
      <c r="O97" s="17" t="n">
        <f aca="false">IF(ISNUMBER(C97),C97+N(D97)-N97,0)</f>
        <v>0</v>
      </c>
      <c r="P97" s="17" t="n">
        <f aca="false">IF(ISNUMBER(C97),O97-N(E97)-N(F97)-N(G97),0)</f>
        <v>0</v>
      </c>
      <c r="Q97" s="18" t="str">
        <f aca="false">IF(AND(ISNUMBER(C97),C97+N(D97)&gt;0),P97/(C97+N(D97)),"")</f>
        <v/>
      </c>
      <c r="R97" s="18" t="str">
        <f aca="false">IF(AND(ISNUMBER(C97),C97&gt;0),N97/C97,"")</f>
        <v/>
      </c>
      <c r="S97" s="19" t="str">
        <f aca="false">IF(OR(U97&lt;&gt;"cliff",J97=0),"",IF(AND(J97&gt;W97*0.85,J97&lt;=W97),"Just under a cliff",IF(AND(U97="cliff",J97&gt;W97,J97&lt;=W97*1.15),"Just over a cliff","")))</f>
        <v/>
      </c>
      <c r="U97" s="0" t="str">
        <f aca="false">IF(B97="","",IF(Settings!$B$4="Basic Store or higher",INDEX(Rates!$H$5:$H$25,MATCH(B97,Rates!$A$5:$A$25,0)),INDEX(Rates!$B$5:$B$25,MATCH(B97,Rates!$A$5:$A$25,0))))</f>
        <v/>
      </c>
      <c r="V97" s="0" t="str">
        <f aca="false">IF(B97="","",IF(Settings!$B$4="Basic Store or higher",INDEX(Rates!$I$5:$I$25,MATCH(B97,Rates!$A$5:$A$25,0)),INDEX(Rates!$C$5:$C$25,MATCH(B97,Rates!$A$5:$A$25,0))))</f>
        <v/>
      </c>
      <c r="W97" s="0" t="str">
        <f aca="false">IF(B97="","",IF(Settings!$B$4="Basic Store or higher",INDEX(Rates!$J$5:$J$25,MATCH(B97,Rates!$A$5:$A$25,0)),INDEX(Rates!$D$5:$D$25,MATCH(B97,Rates!$A$5:$A$25,0))))</f>
        <v/>
      </c>
      <c r="X97" s="0" t="str">
        <f aca="false">IF(B97="","",IF(Settings!$B$4="Basic Store or higher",INDEX(Rates!$K$5:$K$25,MATCH(B97,Rates!$A$5:$A$25,0)),INDEX(Rates!$E$5:$E$25,MATCH(B97,Rates!$A$5:$A$25,0))))</f>
        <v/>
      </c>
      <c r="Y97" s="0" t="str">
        <f aca="false">IF(B97="","",IF(Settings!$B$4="Basic Store or higher",INDEX(Rates!$L$5:$L$25,MATCH(B97,Rates!$A$5:$A$25,0)),INDEX(Rates!$F$5:$F$25,MATCH(B97,Rates!$A$5:$A$25,0))))</f>
        <v/>
      </c>
      <c r="Z97" s="0" t="str">
        <f aca="false">IF(B97="","",IF(Settings!$B$4="Basic Store or higher",INDEX(Rates!$M$5:$M$25,MATCH(B97,Rates!$A$5:$A$25,0)),INDEX(Rates!$G$5:$G$25,MATCH(B97,Rates!$A$5:$A$25,0))))</f>
        <v/>
      </c>
      <c r="AA97" s="0" t="str">
        <f aca="false">IF(B97="","",INDEX(Rates!$N$5:$N$25,MATCH(B97,Rates!$A$5:$A$25,0)))</f>
        <v/>
      </c>
    </row>
    <row r="98" customFormat="false" ht="15" hidden="false" customHeight="false" outlineLevel="0" collapsed="false">
      <c r="A98" s="8"/>
      <c r="B98" s="8"/>
      <c r="C98" s="15"/>
      <c r="D98" s="15"/>
      <c r="E98" s="15"/>
      <c r="F98" s="15"/>
      <c r="G98" s="15"/>
      <c r="H98" s="16"/>
      <c r="I98" s="8"/>
      <c r="J98" s="17" t="n">
        <f aca="false">IF(ISNUMBER(C98),(C98+N(D98))*(1+Settings!$B$5),0)</f>
        <v>0</v>
      </c>
      <c r="K98" s="17" t="n">
        <f aca="false">IF(OR(B98="",J98=0),0,IF(U98="flat",V98*J98,IF(U98="cliff",IF(J98&lt;=W98,V98*J98,IF(J98&lt;=Y98,X98*J98,Z98*J98)),V98*MIN(J98,W98)+X98*MAX(0,MIN(J98,Y98)-W98)+Z98*MAX(0,J98-Y98))))</f>
        <v>0</v>
      </c>
      <c r="L98" s="17" t="n">
        <f aca="false">IF(J98=0,0,IF(AND(ISNUMBER(AA98),J98&gt;=AA98),0,IF(J98&lt;=10,0.3,0.4)))</f>
        <v>0</v>
      </c>
      <c r="M98" s="17" t="n">
        <f aca="false">N(H98)*J98+IF(I98="Y",0.0165*J98,0)+IF(Settings!$B$6="Yes",Settings!$B$7,0)</f>
        <v>0</v>
      </c>
      <c r="N98" s="17" t="n">
        <f aca="false">K98+L98+M98</f>
        <v>0</v>
      </c>
      <c r="O98" s="17" t="n">
        <f aca="false">IF(ISNUMBER(C98),C98+N(D98)-N98,0)</f>
        <v>0</v>
      </c>
      <c r="P98" s="17" t="n">
        <f aca="false">IF(ISNUMBER(C98),O98-N(E98)-N(F98)-N(G98),0)</f>
        <v>0</v>
      </c>
      <c r="Q98" s="18" t="str">
        <f aca="false">IF(AND(ISNUMBER(C98),C98+N(D98)&gt;0),P98/(C98+N(D98)),"")</f>
        <v/>
      </c>
      <c r="R98" s="18" t="str">
        <f aca="false">IF(AND(ISNUMBER(C98),C98&gt;0),N98/C98,"")</f>
        <v/>
      </c>
      <c r="S98" s="19" t="str">
        <f aca="false">IF(OR(U98&lt;&gt;"cliff",J98=0),"",IF(AND(J98&gt;W98*0.85,J98&lt;=W98),"Just under a cliff",IF(AND(U98="cliff",J98&gt;W98,J98&lt;=W98*1.15),"Just over a cliff","")))</f>
        <v/>
      </c>
      <c r="U98" s="0" t="str">
        <f aca="false">IF(B98="","",IF(Settings!$B$4="Basic Store or higher",INDEX(Rates!$H$5:$H$25,MATCH(B98,Rates!$A$5:$A$25,0)),INDEX(Rates!$B$5:$B$25,MATCH(B98,Rates!$A$5:$A$25,0))))</f>
        <v/>
      </c>
      <c r="V98" s="0" t="str">
        <f aca="false">IF(B98="","",IF(Settings!$B$4="Basic Store or higher",INDEX(Rates!$I$5:$I$25,MATCH(B98,Rates!$A$5:$A$25,0)),INDEX(Rates!$C$5:$C$25,MATCH(B98,Rates!$A$5:$A$25,0))))</f>
        <v/>
      </c>
      <c r="W98" s="0" t="str">
        <f aca="false">IF(B98="","",IF(Settings!$B$4="Basic Store or higher",INDEX(Rates!$J$5:$J$25,MATCH(B98,Rates!$A$5:$A$25,0)),INDEX(Rates!$D$5:$D$25,MATCH(B98,Rates!$A$5:$A$25,0))))</f>
        <v/>
      </c>
      <c r="X98" s="0" t="str">
        <f aca="false">IF(B98="","",IF(Settings!$B$4="Basic Store or higher",INDEX(Rates!$K$5:$K$25,MATCH(B98,Rates!$A$5:$A$25,0)),INDEX(Rates!$E$5:$E$25,MATCH(B98,Rates!$A$5:$A$25,0))))</f>
        <v/>
      </c>
      <c r="Y98" s="0" t="str">
        <f aca="false">IF(B98="","",IF(Settings!$B$4="Basic Store or higher",INDEX(Rates!$L$5:$L$25,MATCH(B98,Rates!$A$5:$A$25,0)),INDEX(Rates!$F$5:$F$25,MATCH(B98,Rates!$A$5:$A$25,0))))</f>
        <v/>
      </c>
      <c r="Z98" s="0" t="str">
        <f aca="false">IF(B98="","",IF(Settings!$B$4="Basic Store or higher",INDEX(Rates!$M$5:$M$25,MATCH(B98,Rates!$A$5:$A$25,0)),INDEX(Rates!$G$5:$G$25,MATCH(B98,Rates!$A$5:$A$25,0))))</f>
        <v/>
      </c>
      <c r="AA98" s="0" t="str">
        <f aca="false">IF(B98="","",INDEX(Rates!$N$5:$N$25,MATCH(B98,Rates!$A$5:$A$25,0)))</f>
        <v/>
      </c>
    </row>
    <row r="99" customFormat="false" ht="15" hidden="false" customHeight="false" outlineLevel="0" collapsed="false">
      <c r="A99" s="8"/>
      <c r="B99" s="8"/>
      <c r="C99" s="15"/>
      <c r="D99" s="15"/>
      <c r="E99" s="15"/>
      <c r="F99" s="15"/>
      <c r="G99" s="15"/>
      <c r="H99" s="16"/>
      <c r="I99" s="8"/>
      <c r="J99" s="17" t="n">
        <f aca="false">IF(ISNUMBER(C99),(C99+N(D99))*(1+Settings!$B$5),0)</f>
        <v>0</v>
      </c>
      <c r="K99" s="17" t="n">
        <f aca="false">IF(OR(B99="",J99=0),0,IF(U99="flat",V99*J99,IF(U99="cliff",IF(J99&lt;=W99,V99*J99,IF(J99&lt;=Y99,X99*J99,Z99*J99)),V99*MIN(J99,W99)+X99*MAX(0,MIN(J99,Y99)-W99)+Z99*MAX(0,J99-Y99))))</f>
        <v>0</v>
      </c>
      <c r="L99" s="17" t="n">
        <f aca="false">IF(J99=0,0,IF(AND(ISNUMBER(AA99),J99&gt;=AA99),0,IF(J99&lt;=10,0.3,0.4)))</f>
        <v>0</v>
      </c>
      <c r="M99" s="17" t="n">
        <f aca="false">N(H99)*J99+IF(I99="Y",0.0165*J99,0)+IF(Settings!$B$6="Yes",Settings!$B$7,0)</f>
        <v>0</v>
      </c>
      <c r="N99" s="17" t="n">
        <f aca="false">K99+L99+M99</f>
        <v>0</v>
      </c>
      <c r="O99" s="17" t="n">
        <f aca="false">IF(ISNUMBER(C99),C99+N(D99)-N99,0)</f>
        <v>0</v>
      </c>
      <c r="P99" s="17" t="n">
        <f aca="false">IF(ISNUMBER(C99),O99-N(E99)-N(F99)-N(G99),0)</f>
        <v>0</v>
      </c>
      <c r="Q99" s="18" t="str">
        <f aca="false">IF(AND(ISNUMBER(C99),C99+N(D99)&gt;0),P99/(C99+N(D99)),"")</f>
        <v/>
      </c>
      <c r="R99" s="18" t="str">
        <f aca="false">IF(AND(ISNUMBER(C99),C99&gt;0),N99/C99,"")</f>
        <v/>
      </c>
      <c r="S99" s="19" t="str">
        <f aca="false">IF(OR(U99&lt;&gt;"cliff",J99=0),"",IF(AND(J99&gt;W99*0.85,J99&lt;=W99),"Just under a cliff",IF(AND(U99="cliff",J99&gt;W99,J99&lt;=W99*1.15),"Just over a cliff","")))</f>
        <v/>
      </c>
      <c r="U99" s="0" t="str">
        <f aca="false">IF(B99="","",IF(Settings!$B$4="Basic Store or higher",INDEX(Rates!$H$5:$H$25,MATCH(B99,Rates!$A$5:$A$25,0)),INDEX(Rates!$B$5:$B$25,MATCH(B99,Rates!$A$5:$A$25,0))))</f>
        <v/>
      </c>
      <c r="V99" s="0" t="str">
        <f aca="false">IF(B99="","",IF(Settings!$B$4="Basic Store or higher",INDEX(Rates!$I$5:$I$25,MATCH(B99,Rates!$A$5:$A$25,0)),INDEX(Rates!$C$5:$C$25,MATCH(B99,Rates!$A$5:$A$25,0))))</f>
        <v/>
      </c>
      <c r="W99" s="0" t="str">
        <f aca="false">IF(B99="","",IF(Settings!$B$4="Basic Store or higher",INDEX(Rates!$J$5:$J$25,MATCH(B99,Rates!$A$5:$A$25,0)),INDEX(Rates!$D$5:$D$25,MATCH(B99,Rates!$A$5:$A$25,0))))</f>
        <v/>
      </c>
      <c r="X99" s="0" t="str">
        <f aca="false">IF(B99="","",IF(Settings!$B$4="Basic Store or higher",INDEX(Rates!$K$5:$K$25,MATCH(B99,Rates!$A$5:$A$25,0)),INDEX(Rates!$E$5:$E$25,MATCH(B99,Rates!$A$5:$A$25,0))))</f>
        <v/>
      </c>
      <c r="Y99" s="0" t="str">
        <f aca="false">IF(B99="","",IF(Settings!$B$4="Basic Store or higher",INDEX(Rates!$L$5:$L$25,MATCH(B99,Rates!$A$5:$A$25,0)),INDEX(Rates!$F$5:$F$25,MATCH(B99,Rates!$A$5:$A$25,0))))</f>
        <v/>
      </c>
      <c r="Z99" s="0" t="str">
        <f aca="false">IF(B99="","",IF(Settings!$B$4="Basic Store or higher",INDEX(Rates!$M$5:$M$25,MATCH(B99,Rates!$A$5:$A$25,0)),INDEX(Rates!$G$5:$G$25,MATCH(B99,Rates!$A$5:$A$25,0))))</f>
        <v/>
      </c>
      <c r="AA99" s="0" t="str">
        <f aca="false">IF(B99="","",INDEX(Rates!$N$5:$N$25,MATCH(B99,Rates!$A$5:$A$25,0)))</f>
        <v/>
      </c>
    </row>
    <row r="100" customFormat="false" ht="15" hidden="false" customHeight="false" outlineLevel="0" collapsed="false">
      <c r="A100" s="8"/>
      <c r="B100" s="8"/>
      <c r="C100" s="15"/>
      <c r="D100" s="15"/>
      <c r="E100" s="15"/>
      <c r="F100" s="15"/>
      <c r="G100" s="15"/>
      <c r="H100" s="16"/>
      <c r="I100" s="8"/>
      <c r="J100" s="17" t="n">
        <f aca="false">IF(ISNUMBER(C100),(C100+N(D100))*(1+Settings!$B$5),0)</f>
        <v>0</v>
      </c>
      <c r="K100" s="17" t="n">
        <f aca="false">IF(OR(B100="",J100=0),0,IF(U100="flat",V100*J100,IF(U100="cliff",IF(J100&lt;=W100,V100*J100,IF(J100&lt;=Y100,X100*J100,Z100*J100)),V100*MIN(J100,W100)+X100*MAX(0,MIN(J100,Y100)-W100)+Z100*MAX(0,J100-Y100))))</f>
        <v>0</v>
      </c>
      <c r="L100" s="17" t="n">
        <f aca="false">IF(J100=0,0,IF(AND(ISNUMBER(AA100),J100&gt;=AA100),0,IF(J100&lt;=10,0.3,0.4)))</f>
        <v>0</v>
      </c>
      <c r="M100" s="17" t="n">
        <f aca="false">N(H100)*J100+IF(I100="Y",0.0165*J100,0)+IF(Settings!$B$6="Yes",Settings!$B$7,0)</f>
        <v>0</v>
      </c>
      <c r="N100" s="17" t="n">
        <f aca="false">K100+L100+M100</f>
        <v>0</v>
      </c>
      <c r="O100" s="17" t="n">
        <f aca="false">IF(ISNUMBER(C100),C100+N(D100)-N100,0)</f>
        <v>0</v>
      </c>
      <c r="P100" s="17" t="n">
        <f aca="false">IF(ISNUMBER(C100),O100-N(E100)-N(F100)-N(G100),0)</f>
        <v>0</v>
      </c>
      <c r="Q100" s="18" t="str">
        <f aca="false">IF(AND(ISNUMBER(C100),C100+N(D100)&gt;0),P100/(C100+N(D100)),"")</f>
        <v/>
      </c>
      <c r="R100" s="18" t="str">
        <f aca="false">IF(AND(ISNUMBER(C100),C100&gt;0),N100/C100,"")</f>
        <v/>
      </c>
      <c r="S100" s="19" t="str">
        <f aca="false">IF(OR(U100&lt;&gt;"cliff",J100=0),"",IF(AND(J100&gt;W100*0.85,J100&lt;=W100),"Just under a cliff",IF(AND(U100="cliff",J100&gt;W100,J100&lt;=W100*1.15),"Just over a cliff","")))</f>
        <v/>
      </c>
      <c r="U100" s="0" t="str">
        <f aca="false">IF(B100="","",IF(Settings!$B$4="Basic Store or higher",INDEX(Rates!$H$5:$H$25,MATCH(B100,Rates!$A$5:$A$25,0)),INDEX(Rates!$B$5:$B$25,MATCH(B100,Rates!$A$5:$A$25,0))))</f>
        <v/>
      </c>
      <c r="V100" s="0" t="str">
        <f aca="false">IF(B100="","",IF(Settings!$B$4="Basic Store or higher",INDEX(Rates!$I$5:$I$25,MATCH(B100,Rates!$A$5:$A$25,0)),INDEX(Rates!$C$5:$C$25,MATCH(B100,Rates!$A$5:$A$25,0))))</f>
        <v/>
      </c>
      <c r="W100" s="0" t="str">
        <f aca="false">IF(B100="","",IF(Settings!$B$4="Basic Store or higher",INDEX(Rates!$J$5:$J$25,MATCH(B100,Rates!$A$5:$A$25,0)),INDEX(Rates!$D$5:$D$25,MATCH(B100,Rates!$A$5:$A$25,0))))</f>
        <v/>
      </c>
      <c r="X100" s="0" t="str">
        <f aca="false">IF(B100="","",IF(Settings!$B$4="Basic Store or higher",INDEX(Rates!$K$5:$K$25,MATCH(B100,Rates!$A$5:$A$25,0)),INDEX(Rates!$E$5:$E$25,MATCH(B100,Rates!$A$5:$A$25,0))))</f>
        <v/>
      </c>
      <c r="Y100" s="0" t="str">
        <f aca="false">IF(B100="","",IF(Settings!$B$4="Basic Store or higher",INDEX(Rates!$L$5:$L$25,MATCH(B100,Rates!$A$5:$A$25,0)),INDEX(Rates!$F$5:$F$25,MATCH(B100,Rates!$A$5:$A$25,0))))</f>
        <v/>
      </c>
      <c r="Z100" s="0" t="str">
        <f aca="false">IF(B100="","",IF(Settings!$B$4="Basic Store or higher",INDEX(Rates!$M$5:$M$25,MATCH(B100,Rates!$A$5:$A$25,0)),INDEX(Rates!$G$5:$G$25,MATCH(B100,Rates!$A$5:$A$25,0))))</f>
        <v/>
      </c>
      <c r="AA100" s="0" t="str">
        <f aca="false">IF(B100="","",INDEX(Rates!$N$5:$N$25,MATCH(B100,Rates!$A$5:$A$25,0)))</f>
        <v/>
      </c>
    </row>
    <row r="101" customFormat="false" ht="15" hidden="false" customHeight="false" outlineLevel="0" collapsed="false">
      <c r="A101" s="8"/>
      <c r="B101" s="8"/>
      <c r="C101" s="15"/>
      <c r="D101" s="15"/>
      <c r="E101" s="15"/>
      <c r="F101" s="15"/>
      <c r="G101" s="15"/>
      <c r="H101" s="16"/>
      <c r="I101" s="8"/>
      <c r="J101" s="17" t="n">
        <f aca="false">IF(ISNUMBER(C101),(C101+N(D101))*(1+Settings!$B$5),0)</f>
        <v>0</v>
      </c>
      <c r="K101" s="17" t="n">
        <f aca="false">IF(OR(B101="",J101=0),0,IF(U101="flat",V101*J101,IF(U101="cliff",IF(J101&lt;=W101,V101*J101,IF(J101&lt;=Y101,X101*J101,Z101*J101)),V101*MIN(J101,W101)+X101*MAX(0,MIN(J101,Y101)-W101)+Z101*MAX(0,J101-Y101))))</f>
        <v>0</v>
      </c>
      <c r="L101" s="17" t="n">
        <f aca="false">IF(J101=0,0,IF(AND(ISNUMBER(AA101),J101&gt;=AA101),0,IF(J101&lt;=10,0.3,0.4)))</f>
        <v>0</v>
      </c>
      <c r="M101" s="17" t="n">
        <f aca="false">N(H101)*J101+IF(I101="Y",0.0165*J101,0)+IF(Settings!$B$6="Yes",Settings!$B$7,0)</f>
        <v>0</v>
      </c>
      <c r="N101" s="17" t="n">
        <f aca="false">K101+L101+M101</f>
        <v>0</v>
      </c>
      <c r="O101" s="17" t="n">
        <f aca="false">IF(ISNUMBER(C101),C101+N(D101)-N101,0)</f>
        <v>0</v>
      </c>
      <c r="P101" s="17" t="n">
        <f aca="false">IF(ISNUMBER(C101),O101-N(E101)-N(F101)-N(G101),0)</f>
        <v>0</v>
      </c>
      <c r="Q101" s="18" t="str">
        <f aca="false">IF(AND(ISNUMBER(C101),C101+N(D101)&gt;0),P101/(C101+N(D101)),"")</f>
        <v/>
      </c>
      <c r="R101" s="18" t="str">
        <f aca="false">IF(AND(ISNUMBER(C101),C101&gt;0),N101/C101,"")</f>
        <v/>
      </c>
      <c r="S101" s="19" t="str">
        <f aca="false">IF(OR(U101&lt;&gt;"cliff",J101=0),"",IF(AND(J101&gt;W101*0.85,J101&lt;=W101),"Just under a cliff",IF(AND(U101="cliff",J101&gt;W101,J101&lt;=W101*1.15),"Just over a cliff","")))</f>
        <v/>
      </c>
      <c r="U101" s="0" t="str">
        <f aca="false">IF(B101="","",IF(Settings!$B$4="Basic Store or higher",INDEX(Rates!$H$5:$H$25,MATCH(B101,Rates!$A$5:$A$25,0)),INDEX(Rates!$B$5:$B$25,MATCH(B101,Rates!$A$5:$A$25,0))))</f>
        <v/>
      </c>
      <c r="V101" s="0" t="str">
        <f aca="false">IF(B101="","",IF(Settings!$B$4="Basic Store or higher",INDEX(Rates!$I$5:$I$25,MATCH(B101,Rates!$A$5:$A$25,0)),INDEX(Rates!$C$5:$C$25,MATCH(B101,Rates!$A$5:$A$25,0))))</f>
        <v/>
      </c>
      <c r="W101" s="0" t="str">
        <f aca="false">IF(B101="","",IF(Settings!$B$4="Basic Store or higher",INDEX(Rates!$J$5:$J$25,MATCH(B101,Rates!$A$5:$A$25,0)),INDEX(Rates!$D$5:$D$25,MATCH(B101,Rates!$A$5:$A$25,0))))</f>
        <v/>
      </c>
      <c r="X101" s="0" t="str">
        <f aca="false">IF(B101="","",IF(Settings!$B$4="Basic Store or higher",INDEX(Rates!$K$5:$K$25,MATCH(B101,Rates!$A$5:$A$25,0)),INDEX(Rates!$E$5:$E$25,MATCH(B101,Rates!$A$5:$A$25,0))))</f>
        <v/>
      </c>
      <c r="Y101" s="0" t="str">
        <f aca="false">IF(B101="","",IF(Settings!$B$4="Basic Store or higher",INDEX(Rates!$L$5:$L$25,MATCH(B101,Rates!$A$5:$A$25,0)),INDEX(Rates!$F$5:$F$25,MATCH(B101,Rates!$A$5:$A$25,0))))</f>
        <v/>
      </c>
      <c r="Z101" s="0" t="str">
        <f aca="false">IF(B101="","",IF(Settings!$B$4="Basic Store or higher",INDEX(Rates!$M$5:$M$25,MATCH(B101,Rates!$A$5:$A$25,0)),INDEX(Rates!$G$5:$G$25,MATCH(B101,Rates!$A$5:$A$25,0))))</f>
        <v/>
      </c>
      <c r="AA101" s="0" t="str">
        <f aca="false">IF(B101="","",INDEX(Rates!$N$5:$N$25,MATCH(B101,Rates!$A$5:$A$25,0)))</f>
        <v/>
      </c>
    </row>
    <row r="102" customFormat="false" ht="15" hidden="false" customHeight="false" outlineLevel="0" collapsed="false">
      <c r="A102" s="8"/>
      <c r="B102" s="8"/>
      <c r="C102" s="15"/>
      <c r="D102" s="15"/>
      <c r="E102" s="15"/>
      <c r="F102" s="15"/>
      <c r="G102" s="15"/>
      <c r="H102" s="16"/>
      <c r="I102" s="8"/>
      <c r="J102" s="17" t="n">
        <f aca="false">IF(ISNUMBER(C102),(C102+N(D102))*(1+Settings!$B$5),0)</f>
        <v>0</v>
      </c>
      <c r="K102" s="17" t="n">
        <f aca="false">IF(OR(B102="",J102=0),0,IF(U102="flat",V102*J102,IF(U102="cliff",IF(J102&lt;=W102,V102*J102,IF(J102&lt;=Y102,X102*J102,Z102*J102)),V102*MIN(J102,W102)+X102*MAX(0,MIN(J102,Y102)-W102)+Z102*MAX(0,J102-Y102))))</f>
        <v>0</v>
      </c>
      <c r="L102" s="17" t="n">
        <f aca="false">IF(J102=0,0,IF(AND(ISNUMBER(AA102),J102&gt;=AA102),0,IF(J102&lt;=10,0.3,0.4)))</f>
        <v>0</v>
      </c>
      <c r="M102" s="17" t="n">
        <f aca="false">N(H102)*J102+IF(I102="Y",0.0165*J102,0)+IF(Settings!$B$6="Yes",Settings!$B$7,0)</f>
        <v>0</v>
      </c>
      <c r="N102" s="17" t="n">
        <f aca="false">K102+L102+M102</f>
        <v>0</v>
      </c>
      <c r="O102" s="17" t="n">
        <f aca="false">IF(ISNUMBER(C102),C102+N(D102)-N102,0)</f>
        <v>0</v>
      </c>
      <c r="P102" s="17" t="n">
        <f aca="false">IF(ISNUMBER(C102),O102-N(E102)-N(F102)-N(G102),0)</f>
        <v>0</v>
      </c>
      <c r="Q102" s="18" t="str">
        <f aca="false">IF(AND(ISNUMBER(C102),C102+N(D102)&gt;0),P102/(C102+N(D102)),"")</f>
        <v/>
      </c>
      <c r="R102" s="18" t="str">
        <f aca="false">IF(AND(ISNUMBER(C102),C102&gt;0),N102/C102,"")</f>
        <v/>
      </c>
      <c r="S102" s="19" t="str">
        <f aca="false">IF(OR(U102&lt;&gt;"cliff",J102=0),"",IF(AND(J102&gt;W102*0.85,J102&lt;=W102),"Just under a cliff",IF(AND(U102="cliff",J102&gt;W102,J102&lt;=W102*1.15),"Just over a cliff","")))</f>
        <v/>
      </c>
      <c r="U102" s="0" t="str">
        <f aca="false">IF(B102="","",IF(Settings!$B$4="Basic Store or higher",INDEX(Rates!$H$5:$H$25,MATCH(B102,Rates!$A$5:$A$25,0)),INDEX(Rates!$B$5:$B$25,MATCH(B102,Rates!$A$5:$A$25,0))))</f>
        <v/>
      </c>
      <c r="V102" s="0" t="str">
        <f aca="false">IF(B102="","",IF(Settings!$B$4="Basic Store or higher",INDEX(Rates!$I$5:$I$25,MATCH(B102,Rates!$A$5:$A$25,0)),INDEX(Rates!$C$5:$C$25,MATCH(B102,Rates!$A$5:$A$25,0))))</f>
        <v/>
      </c>
      <c r="W102" s="0" t="str">
        <f aca="false">IF(B102="","",IF(Settings!$B$4="Basic Store or higher",INDEX(Rates!$J$5:$J$25,MATCH(B102,Rates!$A$5:$A$25,0)),INDEX(Rates!$D$5:$D$25,MATCH(B102,Rates!$A$5:$A$25,0))))</f>
        <v/>
      </c>
      <c r="X102" s="0" t="str">
        <f aca="false">IF(B102="","",IF(Settings!$B$4="Basic Store or higher",INDEX(Rates!$K$5:$K$25,MATCH(B102,Rates!$A$5:$A$25,0)),INDEX(Rates!$E$5:$E$25,MATCH(B102,Rates!$A$5:$A$25,0))))</f>
        <v/>
      </c>
      <c r="Y102" s="0" t="str">
        <f aca="false">IF(B102="","",IF(Settings!$B$4="Basic Store or higher",INDEX(Rates!$L$5:$L$25,MATCH(B102,Rates!$A$5:$A$25,0)),INDEX(Rates!$F$5:$F$25,MATCH(B102,Rates!$A$5:$A$25,0))))</f>
        <v/>
      </c>
      <c r="Z102" s="0" t="str">
        <f aca="false">IF(B102="","",IF(Settings!$B$4="Basic Store or higher",INDEX(Rates!$M$5:$M$25,MATCH(B102,Rates!$A$5:$A$25,0)),INDEX(Rates!$G$5:$G$25,MATCH(B102,Rates!$A$5:$A$25,0))))</f>
        <v/>
      </c>
      <c r="AA102" s="0" t="str">
        <f aca="false">IF(B102="","",INDEX(Rates!$N$5:$N$25,MATCH(B102,Rates!$A$5:$A$25,0)))</f>
        <v/>
      </c>
    </row>
    <row r="103" customFormat="false" ht="15" hidden="false" customHeight="false" outlineLevel="0" collapsed="false">
      <c r="A103" s="8"/>
      <c r="B103" s="8"/>
      <c r="C103" s="15"/>
      <c r="D103" s="15"/>
      <c r="E103" s="15"/>
      <c r="F103" s="15"/>
      <c r="G103" s="15"/>
      <c r="H103" s="16"/>
      <c r="I103" s="8"/>
      <c r="J103" s="17" t="n">
        <f aca="false">IF(ISNUMBER(C103),(C103+N(D103))*(1+Settings!$B$5),0)</f>
        <v>0</v>
      </c>
      <c r="K103" s="17" t="n">
        <f aca="false">IF(OR(B103="",J103=0),0,IF(U103="flat",V103*J103,IF(U103="cliff",IF(J103&lt;=W103,V103*J103,IF(J103&lt;=Y103,X103*J103,Z103*J103)),V103*MIN(J103,W103)+X103*MAX(0,MIN(J103,Y103)-W103)+Z103*MAX(0,J103-Y103))))</f>
        <v>0</v>
      </c>
      <c r="L103" s="17" t="n">
        <f aca="false">IF(J103=0,0,IF(AND(ISNUMBER(AA103),J103&gt;=AA103),0,IF(J103&lt;=10,0.3,0.4)))</f>
        <v>0</v>
      </c>
      <c r="M103" s="17" t="n">
        <f aca="false">N(H103)*J103+IF(I103="Y",0.0165*J103,0)+IF(Settings!$B$6="Yes",Settings!$B$7,0)</f>
        <v>0</v>
      </c>
      <c r="N103" s="17" t="n">
        <f aca="false">K103+L103+M103</f>
        <v>0</v>
      </c>
      <c r="O103" s="17" t="n">
        <f aca="false">IF(ISNUMBER(C103),C103+N(D103)-N103,0)</f>
        <v>0</v>
      </c>
      <c r="P103" s="17" t="n">
        <f aca="false">IF(ISNUMBER(C103),O103-N(E103)-N(F103)-N(G103),0)</f>
        <v>0</v>
      </c>
      <c r="Q103" s="18" t="str">
        <f aca="false">IF(AND(ISNUMBER(C103),C103+N(D103)&gt;0),P103/(C103+N(D103)),"")</f>
        <v/>
      </c>
      <c r="R103" s="18" t="str">
        <f aca="false">IF(AND(ISNUMBER(C103),C103&gt;0),N103/C103,"")</f>
        <v/>
      </c>
      <c r="S103" s="19" t="str">
        <f aca="false">IF(OR(U103&lt;&gt;"cliff",J103=0),"",IF(AND(J103&gt;W103*0.85,J103&lt;=W103),"Just under a cliff",IF(AND(U103="cliff",J103&gt;W103,J103&lt;=W103*1.15),"Just over a cliff","")))</f>
        <v/>
      </c>
      <c r="U103" s="0" t="str">
        <f aca="false">IF(B103="","",IF(Settings!$B$4="Basic Store or higher",INDEX(Rates!$H$5:$H$25,MATCH(B103,Rates!$A$5:$A$25,0)),INDEX(Rates!$B$5:$B$25,MATCH(B103,Rates!$A$5:$A$25,0))))</f>
        <v/>
      </c>
      <c r="V103" s="0" t="str">
        <f aca="false">IF(B103="","",IF(Settings!$B$4="Basic Store or higher",INDEX(Rates!$I$5:$I$25,MATCH(B103,Rates!$A$5:$A$25,0)),INDEX(Rates!$C$5:$C$25,MATCH(B103,Rates!$A$5:$A$25,0))))</f>
        <v/>
      </c>
      <c r="W103" s="0" t="str">
        <f aca="false">IF(B103="","",IF(Settings!$B$4="Basic Store or higher",INDEX(Rates!$J$5:$J$25,MATCH(B103,Rates!$A$5:$A$25,0)),INDEX(Rates!$D$5:$D$25,MATCH(B103,Rates!$A$5:$A$25,0))))</f>
        <v/>
      </c>
      <c r="X103" s="0" t="str">
        <f aca="false">IF(B103="","",IF(Settings!$B$4="Basic Store or higher",INDEX(Rates!$K$5:$K$25,MATCH(B103,Rates!$A$5:$A$25,0)),INDEX(Rates!$E$5:$E$25,MATCH(B103,Rates!$A$5:$A$25,0))))</f>
        <v/>
      </c>
      <c r="Y103" s="0" t="str">
        <f aca="false">IF(B103="","",IF(Settings!$B$4="Basic Store or higher",INDEX(Rates!$L$5:$L$25,MATCH(B103,Rates!$A$5:$A$25,0)),INDEX(Rates!$F$5:$F$25,MATCH(B103,Rates!$A$5:$A$25,0))))</f>
        <v/>
      </c>
      <c r="Z103" s="0" t="str">
        <f aca="false">IF(B103="","",IF(Settings!$B$4="Basic Store or higher",INDEX(Rates!$M$5:$M$25,MATCH(B103,Rates!$A$5:$A$25,0)),INDEX(Rates!$G$5:$G$25,MATCH(B103,Rates!$A$5:$A$25,0))))</f>
        <v/>
      </c>
      <c r="AA103" s="0" t="str">
        <f aca="false">IF(B103="","",INDEX(Rates!$N$5:$N$25,MATCH(B103,Rates!$A$5:$A$25,0)))</f>
        <v/>
      </c>
    </row>
    <row r="104" customFormat="false" ht="15" hidden="false" customHeight="false" outlineLevel="0" collapsed="false">
      <c r="A104" s="8"/>
      <c r="B104" s="8"/>
      <c r="C104" s="15"/>
      <c r="D104" s="15"/>
      <c r="E104" s="15"/>
      <c r="F104" s="15"/>
      <c r="G104" s="15"/>
      <c r="H104" s="16"/>
      <c r="I104" s="8"/>
      <c r="J104" s="17" t="n">
        <f aca="false">IF(ISNUMBER(C104),(C104+N(D104))*(1+Settings!$B$5),0)</f>
        <v>0</v>
      </c>
      <c r="K104" s="17" t="n">
        <f aca="false">IF(OR(B104="",J104=0),0,IF(U104="flat",V104*J104,IF(U104="cliff",IF(J104&lt;=W104,V104*J104,IF(J104&lt;=Y104,X104*J104,Z104*J104)),V104*MIN(J104,W104)+X104*MAX(0,MIN(J104,Y104)-W104)+Z104*MAX(0,J104-Y104))))</f>
        <v>0</v>
      </c>
      <c r="L104" s="17" t="n">
        <f aca="false">IF(J104=0,0,IF(AND(ISNUMBER(AA104),J104&gt;=AA104),0,IF(J104&lt;=10,0.3,0.4)))</f>
        <v>0</v>
      </c>
      <c r="M104" s="17" t="n">
        <f aca="false">N(H104)*J104+IF(I104="Y",0.0165*J104,0)+IF(Settings!$B$6="Yes",Settings!$B$7,0)</f>
        <v>0</v>
      </c>
      <c r="N104" s="17" t="n">
        <f aca="false">K104+L104+M104</f>
        <v>0</v>
      </c>
      <c r="O104" s="17" t="n">
        <f aca="false">IF(ISNUMBER(C104),C104+N(D104)-N104,0)</f>
        <v>0</v>
      </c>
      <c r="P104" s="17" t="n">
        <f aca="false">IF(ISNUMBER(C104),O104-N(E104)-N(F104)-N(G104),0)</f>
        <v>0</v>
      </c>
      <c r="Q104" s="18" t="str">
        <f aca="false">IF(AND(ISNUMBER(C104),C104+N(D104)&gt;0),P104/(C104+N(D104)),"")</f>
        <v/>
      </c>
      <c r="R104" s="18" t="str">
        <f aca="false">IF(AND(ISNUMBER(C104),C104&gt;0),N104/C104,"")</f>
        <v/>
      </c>
      <c r="S104" s="19" t="str">
        <f aca="false">IF(OR(U104&lt;&gt;"cliff",J104=0),"",IF(AND(J104&gt;W104*0.85,J104&lt;=W104),"Just under a cliff",IF(AND(U104="cliff",J104&gt;W104,J104&lt;=W104*1.15),"Just over a cliff","")))</f>
        <v/>
      </c>
      <c r="U104" s="0" t="str">
        <f aca="false">IF(B104="","",IF(Settings!$B$4="Basic Store or higher",INDEX(Rates!$H$5:$H$25,MATCH(B104,Rates!$A$5:$A$25,0)),INDEX(Rates!$B$5:$B$25,MATCH(B104,Rates!$A$5:$A$25,0))))</f>
        <v/>
      </c>
      <c r="V104" s="0" t="str">
        <f aca="false">IF(B104="","",IF(Settings!$B$4="Basic Store or higher",INDEX(Rates!$I$5:$I$25,MATCH(B104,Rates!$A$5:$A$25,0)),INDEX(Rates!$C$5:$C$25,MATCH(B104,Rates!$A$5:$A$25,0))))</f>
        <v/>
      </c>
      <c r="W104" s="0" t="str">
        <f aca="false">IF(B104="","",IF(Settings!$B$4="Basic Store or higher",INDEX(Rates!$J$5:$J$25,MATCH(B104,Rates!$A$5:$A$25,0)),INDEX(Rates!$D$5:$D$25,MATCH(B104,Rates!$A$5:$A$25,0))))</f>
        <v/>
      </c>
      <c r="X104" s="0" t="str">
        <f aca="false">IF(B104="","",IF(Settings!$B$4="Basic Store or higher",INDEX(Rates!$K$5:$K$25,MATCH(B104,Rates!$A$5:$A$25,0)),INDEX(Rates!$E$5:$E$25,MATCH(B104,Rates!$A$5:$A$25,0))))</f>
        <v/>
      </c>
      <c r="Y104" s="0" t="str">
        <f aca="false">IF(B104="","",IF(Settings!$B$4="Basic Store or higher",INDEX(Rates!$L$5:$L$25,MATCH(B104,Rates!$A$5:$A$25,0)),INDEX(Rates!$F$5:$F$25,MATCH(B104,Rates!$A$5:$A$25,0))))</f>
        <v/>
      </c>
      <c r="Z104" s="0" t="str">
        <f aca="false">IF(B104="","",IF(Settings!$B$4="Basic Store or higher",INDEX(Rates!$M$5:$M$25,MATCH(B104,Rates!$A$5:$A$25,0)),INDEX(Rates!$G$5:$G$25,MATCH(B104,Rates!$A$5:$A$25,0))))</f>
        <v/>
      </c>
      <c r="AA104" s="0" t="str">
        <f aca="false">IF(B104="","",INDEX(Rates!$N$5:$N$25,MATCH(B104,Rates!$A$5:$A$25,0)))</f>
        <v/>
      </c>
    </row>
    <row r="105" customFormat="false" ht="15" hidden="false" customHeight="false" outlineLevel="0" collapsed="false">
      <c r="A105" s="8"/>
      <c r="B105" s="8"/>
      <c r="C105" s="15"/>
      <c r="D105" s="15"/>
      <c r="E105" s="15"/>
      <c r="F105" s="15"/>
      <c r="G105" s="15"/>
      <c r="H105" s="16"/>
      <c r="I105" s="8"/>
      <c r="J105" s="17" t="n">
        <f aca="false">IF(ISNUMBER(C105),(C105+N(D105))*(1+Settings!$B$5),0)</f>
        <v>0</v>
      </c>
      <c r="K105" s="17" t="n">
        <f aca="false">IF(OR(B105="",J105=0),0,IF(U105="flat",V105*J105,IF(U105="cliff",IF(J105&lt;=W105,V105*J105,IF(J105&lt;=Y105,X105*J105,Z105*J105)),V105*MIN(J105,W105)+X105*MAX(0,MIN(J105,Y105)-W105)+Z105*MAX(0,J105-Y105))))</f>
        <v>0</v>
      </c>
      <c r="L105" s="17" t="n">
        <f aca="false">IF(J105=0,0,IF(AND(ISNUMBER(AA105),J105&gt;=AA105),0,IF(J105&lt;=10,0.3,0.4)))</f>
        <v>0</v>
      </c>
      <c r="M105" s="17" t="n">
        <f aca="false">N(H105)*J105+IF(I105="Y",0.0165*J105,0)+IF(Settings!$B$6="Yes",Settings!$B$7,0)</f>
        <v>0</v>
      </c>
      <c r="N105" s="17" t="n">
        <f aca="false">K105+L105+M105</f>
        <v>0</v>
      </c>
      <c r="O105" s="17" t="n">
        <f aca="false">IF(ISNUMBER(C105),C105+N(D105)-N105,0)</f>
        <v>0</v>
      </c>
      <c r="P105" s="17" t="n">
        <f aca="false">IF(ISNUMBER(C105),O105-N(E105)-N(F105)-N(G105),0)</f>
        <v>0</v>
      </c>
      <c r="Q105" s="18" t="str">
        <f aca="false">IF(AND(ISNUMBER(C105),C105+N(D105)&gt;0),P105/(C105+N(D105)),"")</f>
        <v/>
      </c>
      <c r="R105" s="18" t="str">
        <f aca="false">IF(AND(ISNUMBER(C105),C105&gt;0),N105/C105,"")</f>
        <v/>
      </c>
      <c r="S105" s="19" t="str">
        <f aca="false">IF(OR(U105&lt;&gt;"cliff",J105=0),"",IF(AND(J105&gt;W105*0.85,J105&lt;=W105),"Just under a cliff",IF(AND(U105="cliff",J105&gt;W105,J105&lt;=W105*1.15),"Just over a cliff","")))</f>
        <v/>
      </c>
      <c r="U105" s="0" t="str">
        <f aca="false">IF(B105="","",IF(Settings!$B$4="Basic Store or higher",INDEX(Rates!$H$5:$H$25,MATCH(B105,Rates!$A$5:$A$25,0)),INDEX(Rates!$B$5:$B$25,MATCH(B105,Rates!$A$5:$A$25,0))))</f>
        <v/>
      </c>
      <c r="V105" s="0" t="str">
        <f aca="false">IF(B105="","",IF(Settings!$B$4="Basic Store or higher",INDEX(Rates!$I$5:$I$25,MATCH(B105,Rates!$A$5:$A$25,0)),INDEX(Rates!$C$5:$C$25,MATCH(B105,Rates!$A$5:$A$25,0))))</f>
        <v/>
      </c>
      <c r="W105" s="0" t="str">
        <f aca="false">IF(B105="","",IF(Settings!$B$4="Basic Store or higher",INDEX(Rates!$J$5:$J$25,MATCH(B105,Rates!$A$5:$A$25,0)),INDEX(Rates!$D$5:$D$25,MATCH(B105,Rates!$A$5:$A$25,0))))</f>
        <v/>
      </c>
      <c r="X105" s="0" t="str">
        <f aca="false">IF(B105="","",IF(Settings!$B$4="Basic Store or higher",INDEX(Rates!$K$5:$K$25,MATCH(B105,Rates!$A$5:$A$25,0)),INDEX(Rates!$E$5:$E$25,MATCH(B105,Rates!$A$5:$A$25,0))))</f>
        <v/>
      </c>
      <c r="Y105" s="0" t="str">
        <f aca="false">IF(B105="","",IF(Settings!$B$4="Basic Store or higher",INDEX(Rates!$L$5:$L$25,MATCH(B105,Rates!$A$5:$A$25,0)),INDEX(Rates!$F$5:$F$25,MATCH(B105,Rates!$A$5:$A$25,0))))</f>
        <v/>
      </c>
      <c r="Z105" s="0" t="str">
        <f aca="false">IF(B105="","",IF(Settings!$B$4="Basic Store or higher",INDEX(Rates!$M$5:$M$25,MATCH(B105,Rates!$A$5:$A$25,0)),INDEX(Rates!$G$5:$G$25,MATCH(B105,Rates!$A$5:$A$25,0))))</f>
        <v/>
      </c>
      <c r="AA105" s="0" t="str">
        <f aca="false">IF(B105="","",INDEX(Rates!$N$5:$N$25,MATCH(B105,Rates!$A$5:$A$25,0)))</f>
        <v/>
      </c>
    </row>
    <row r="106" customFormat="false" ht="15" hidden="false" customHeight="false" outlineLevel="0" collapsed="false">
      <c r="A106" s="8"/>
      <c r="B106" s="8"/>
      <c r="C106" s="15"/>
      <c r="D106" s="15"/>
      <c r="E106" s="15"/>
      <c r="F106" s="15"/>
      <c r="G106" s="15"/>
      <c r="H106" s="16"/>
      <c r="I106" s="8"/>
      <c r="J106" s="17" t="n">
        <f aca="false">IF(ISNUMBER(C106),(C106+N(D106))*(1+Settings!$B$5),0)</f>
        <v>0</v>
      </c>
      <c r="K106" s="17" t="n">
        <f aca="false">IF(OR(B106="",J106=0),0,IF(U106="flat",V106*J106,IF(U106="cliff",IF(J106&lt;=W106,V106*J106,IF(J106&lt;=Y106,X106*J106,Z106*J106)),V106*MIN(J106,W106)+X106*MAX(0,MIN(J106,Y106)-W106)+Z106*MAX(0,J106-Y106))))</f>
        <v>0</v>
      </c>
      <c r="L106" s="17" t="n">
        <f aca="false">IF(J106=0,0,IF(AND(ISNUMBER(AA106),J106&gt;=AA106),0,IF(J106&lt;=10,0.3,0.4)))</f>
        <v>0</v>
      </c>
      <c r="M106" s="17" t="n">
        <f aca="false">N(H106)*J106+IF(I106="Y",0.0165*J106,0)+IF(Settings!$B$6="Yes",Settings!$B$7,0)</f>
        <v>0</v>
      </c>
      <c r="N106" s="17" t="n">
        <f aca="false">K106+L106+M106</f>
        <v>0</v>
      </c>
      <c r="O106" s="17" t="n">
        <f aca="false">IF(ISNUMBER(C106),C106+N(D106)-N106,0)</f>
        <v>0</v>
      </c>
      <c r="P106" s="17" t="n">
        <f aca="false">IF(ISNUMBER(C106),O106-N(E106)-N(F106)-N(G106),0)</f>
        <v>0</v>
      </c>
      <c r="Q106" s="18" t="str">
        <f aca="false">IF(AND(ISNUMBER(C106),C106+N(D106)&gt;0),P106/(C106+N(D106)),"")</f>
        <v/>
      </c>
      <c r="R106" s="18" t="str">
        <f aca="false">IF(AND(ISNUMBER(C106),C106&gt;0),N106/C106,"")</f>
        <v/>
      </c>
      <c r="S106" s="19" t="str">
        <f aca="false">IF(OR(U106&lt;&gt;"cliff",J106=0),"",IF(AND(J106&gt;W106*0.85,J106&lt;=W106),"Just under a cliff",IF(AND(U106="cliff",J106&gt;W106,J106&lt;=W106*1.15),"Just over a cliff","")))</f>
        <v/>
      </c>
      <c r="U106" s="0" t="str">
        <f aca="false">IF(B106="","",IF(Settings!$B$4="Basic Store or higher",INDEX(Rates!$H$5:$H$25,MATCH(B106,Rates!$A$5:$A$25,0)),INDEX(Rates!$B$5:$B$25,MATCH(B106,Rates!$A$5:$A$25,0))))</f>
        <v/>
      </c>
      <c r="V106" s="0" t="str">
        <f aca="false">IF(B106="","",IF(Settings!$B$4="Basic Store or higher",INDEX(Rates!$I$5:$I$25,MATCH(B106,Rates!$A$5:$A$25,0)),INDEX(Rates!$C$5:$C$25,MATCH(B106,Rates!$A$5:$A$25,0))))</f>
        <v/>
      </c>
      <c r="W106" s="0" t="str">
        <f aca="false">IF(B106="","",IF(Settings!$B$4="Basic Store or higher",INDEX(Rates!$J$5:$J$25,MATCH(B106,Rates!$A$5:$A$25,0)),INDEX(Rates!$D$5:$D$25,MATCH(B106,Rates!$A$5:$A$25,0))))</f>
        <v/>
      </c>
      <c r="X106" s="0" t="str">
        <f aca="false">IF(B106="","",IF(Settings!$B$4="Basic Store or higher",INDEX(Rates!$K$5:$K$25,MATCH(B106,Rates!$A$5:$A$25,0)),INDEX(Rates!$E$5:$E$25,MATCH(B106,Rates!$A$5:$A$25,0))))</f>
        <v/>
      </c>
      <c r="Y106" s="0" t="str">
        <f aca="false">IF(B106="","",IF(Settings!$B$4="Basic Store or higher",INDEX(Rates!$L$5:$L$25,MATCH(B106,Rates!$A$5:$A$25,0)),INDEX(Rates!$F$5:$F$25,MATCH(B106,Rates!$A$5:$A$25,0))))</f>
        <v/>
      </c>
      <c r="Z106" s="0" t="str">
        <f aca="false">IF(B106="","",IF(Settings!$B$4="Basic Store or higher",INDEX(Rates!$M$5:$M$25,MATCH(B106,Rates!$A$5:$A$25,0)),INDEX(Rates!$G$5:$G$25,MATCH(B106,Rates!$A$5:$A$25,0))))</f>
        <v/>
      </c>
      <c r="AA106" s="0" t="str">
        <f aca="false">IF(B106="","",INDEX(Rates!$N$5:$N$25,MATCH(B106,Rates!$A$5:$A$25,0)))</f>
        <v/>
      </c>
    </row>
    <row r="107" customFormat="false" ht="15" hidden="false" customHeight="false" outlineLevel="0" collapsed="false">
      <c r="A107" s="8"/>
      <c r="B107" s="8"/>
      <c r="C107" s="15"/>
      <c r="D107" s="15"/>
      <c r="E107" s="15"/>
      <c r="F107" s="15"/>
      <c r="G107" s="15"/>
      <c r="H107" s="16"/>
      <c r="I107" s="8"/>
      <c r="J107" s="17" t="n">
        <f aca="false">IF(ISNUMBER(C107),(C107+N(D107))*(1+Settings!$B$5),0)</f>
        <v>0</v>
      </c>
      <c r="K107" s="17" t="n">
        <f aca="false">IF(OR(B107="",J107=0),0,IF(U107="flat",V107*J107,IF(U107="cliff",IF(J107&lt;=W107,V107*J107,IF(J107&lt;=Y107,X107*J107,Z107*J107)),V107*MIN(J107,W107)+X107*MAX(0,MIN(J107,Y107)-W107)+Z107*MAX(0,J107-Y107))))</f>
        <v>0</v>
      </c>
      <c r="L107" s="17" t="n">
        <f aca="false">IF(J107=0,0,IF(AND(ISNUMBER(AA107),J107&gt;=AA107),0,IF(J107&lt;=10,0.3,0.4)))</f>
        <v>0</v>
      </c>
      <c r="M107" s="17" t="n">
        <f aca="false">N(H107)*J107+IF(I107="Y",0.0165*J107,0)+IF(Settings!$B$6="Yes",Settings!$B$7,0)</f>
        <v>0</v>
      </c>
      <c r="N107" s="17" t="n">
        <f aca="false">K107+L107+M107</f>
        <v>0</v>
      </c>
      <c r="O107" s="17" t="n">
        <f aca="false">IF(ISNUMBER(C107),C107+N(D107)-N107,0)</f>
        <v>0</v>
      </c>
      <c r="P107" s="17" t="n">
        <f aca="false">IF(ISNUMBER(C107),O107-N(E107)-N(F107)-N(G107),0)</f>
        <v>0</v>
      </c>
      <c r="Q107" s="18" t="str">
        <f aca="false">IF(AND(ISNUMBER(C107),C107+N(D107)&gt;0),P107/(C107+N(D107)),"")</f>
        <v/>
      </c>
      <c r="R107" s="18" t="str">
        <f aca="false">IF(AND(ISNUMBER(C107),C107&gt;0),N107/C107,"")</f>
        <v/>
      </c>
      <c r="S107" s="19" t="str">
        <f aca="false">IF(OR(U107&lt;&gt;"cliff",J107=0),"",IF(AND(J107&gt;W107*0.85,J107&lt;=W107),"Just under a cliff",IF(AND(U107="cliff",J107&gt;W107,J107&lt;=W107*1.15),"Just over a cliff","")))</f>
        <v/>
      </c>
      <c r="U107" s="0" t="str">
        <f aca="false">IF(B107="","",IF(Settings!$B$4="Basic Store or higher",INDEX(Rates!$H$5:$H$25,MATCH(B107,Rates!$A$5:$A$25,0)),INDEX(Rates!$B$5:$B$25,MATCH(B107,Rates!$A$5:$A$25,0))))</f>
        <v/>
      </c>
      <c r="V107" s="0" t="str">
        <f aca="false">IF(B107="","",IF(Settings!$B$4="Basic Store or higher",INDEX(Rates!$I$5:$I$25,MATCH(B107,Rates!$A$5:$A$25,0)),INDEX(Rates!$C$5:$C$25,MATCH(B107,Rates!$A$5:$A$25,0))))</f>
        <v/>
      </c>
      <c r="W107" s="0" t="str">
        <f aca="false">IF(B107="","",IF(Settings!$B$4="Basic Store or higher",INDEX(Rates!$J$5:$J$25,MATCH(B107,Rates!$A$5:$A$25,0)),INDEX(Rates!$D$5:$D$25,MATCH(B107,Rates!$A$5:$A$25,0))))</f>
        <v/>
      </c>
      <c r="X107" s="0" t="str">
        <f aca="false">IF(B107="","",IF(Settings!$B$4="Basic Store or higher",INDEX(Rates!$K$5:$K$25,MATCH(B107,Rates!$A$5:$A$25,0)),INDEX(Rates!$E$5:$E$25,MATCH(B107,Rates!$A$5:$A$25,0))))</f>
        <v/>
      </c>
      <c r="Y107" s="0" t="str">
        <f aca="false">IF(B107="","",IF(Settings!$B$4="Basic Store or higher",INDEX(Rates!$L$5:$L$25,MATCH(B107,Rates!$A$5:$A$25,0)),INDEX(Rates!$F$5:$F$25,MATCH(B107,Rates!$A$5:$A$25,0))))</f>
        <v/>
      </c>
      <c r="Z107" s="0" t="str">
        <f aca="false">IF(B107="","",IF(Settings!$B$4="Basic Store or higher",INDEX(Rates!$M$5:$M$25,MATCH(B107,Rates!$A$5:$A$25,0)),INDEX(Rates!$G$5:$G$25,MATCH(B107,Rates!$A$5:$A$25,0))))</f>
        <v/>
      </c>
      <c r="AA107" s="0" t="str">
        <f aca="false">IF(B107="","",INDEX(Rates!$N$5:$N$25,MATCH(B107,Rates!$A$5:$A$25,0)))</f>
        <v/>
      </c>
    </row>
    <row r="108" customFormat="false" ht="15" hidden="false" customHeight="false" outlineLevel="0" collapsed="false">
      <c r="A108" s="8"/>
      <c r="B108" s="8"/>
      <c r="C108" s="15"/>
      <c r="D108" s="15"/>
      <c r="E108" s="15"/>
      <c r="F108" s="15"/>
      <c r="G108" s="15"/>
      <c r="H108" s="16"/>
      <c r="I108" s="8"/>
      <c r="J108" s="17" t="n">
        <f aca="false">IF(ISNUMBER(C108),(C108+N(D108))*(1+Settings!$B$5),0)</f>
        <v>0</v>
      </c>
      <c r="K108" s="17" t="n">
        <f aca="false">IF(OR(B108="",J108=0),0,IF(U108="flat",V108*J108,IF(U108="cliff",IF(J108&lt;=W108,V108*J108,IF(J108&lt;=Y108,X108*J108,Z108*J108)),V108*MIN(J108,W108)+X108*MAX(0,MIN(J108,Y108)-W108)+Z108*MAX(0,J108-Y108))))</f>
        <v>0</v>
      </c>
      <c r="L108" s="17" t="n">
        <f aca="false">IF(J108=0,0,IF(AND(ISNUMBER(AA108),J108&gt;=AA108),0,IF(J108&lt;=10,0.3,0.4)))</f>
        <v>0</v>
      </c>
      <c r="M108" s="17" t="n">
        <f aca="false">N(H108)*J108+IF(I108="Y",0.0165*J108,0)+IF(Settings!$B$6="Yes",Settings!$B$7,0)</f>
        <v>0</v>
      </c>
      <c r="N108" s="17" t="n">
        <f aca="false">K108+L108+M108</f>
        <v>0</v>
      </c>
      <c r="O108" s="17" t="n">
        <f aca="false">IF(ISNUMBER(C108),C108+N(D108)-N108,0)</f>
        <v>0</v>
      </c>
      <c r="P108" s="17" t="n">
        <f aca="false">IF(ISNUMBER(C108),O108-N(E108)-N(F108)-N(G108),0)</f>
        <v>0</v>
      </c>
      <c r="Q108" s="18" t="str">
        <f aca="false">IF(AND(ISNUMBER(C108),C108+N(D108)&gt;0),P108/(C108+N(D108)),"")</f>
        <v/>
      </c>
      <c r="R108" s="18" t="str">
        <f aca="false">IF(AND(ISNUMBER(C108),C108&gt;0),N108/C108,"")</f>
        <v/>
      </c>
      <c r="S108" s="19" t="str">
        <f aca="false">IF(OR(U108&lt;&gt;"cliff",J108=0),"",IF(AND(J108&gt;W108*0.85,J108&lt;=W108),"Just under a cliff",IF(AND(U108="cliff",J108&gt;W108,J108&lt;=W108*1.15),"Just over a cliff","")))</f>
        <v/>
      </c>
      <c r="U108" s="0" t="str">
        <f aca="false">IF(B108="","",IF(Settings!$B$4="Basic Store or higher",INDEX(Rates!$H$5:$H$25,MATCH(B108,Rates!$A$5:$A$25,0)),INDEX(Rates!$B$5:$B$25,MATCH(B108,Rates!$A$5:$A$25,0))))</f>
        <v/>
      </c>
      <c r="V108" s="0" t="str">
        <f aca="false">IF(B108="","",IF(Settings!$B$4="Basic Store or higher",INDEX(Rates!$I$5:$I$25,MATCH(B108,Rates!$A$5:$A$25,0)),INDEX(Rates!$C$5:$C$25,MATCH(B108,Rates!$A$5:$A$25,0))))</f>
        <v/>
      </c>
      <c r="W108" s="0" t="str">
        <f aca="false">IF(B108="","",IF(Settings!$B$4="Basic Store or higher",INDEX(Rates!$J$5:$J$25,MATCH(B108,Rates!$A$5:$A$25,0)),INDEX(Rates!$D$5:$D$25,MATCH(B108,Rates!$A$5:$A$25,0))))</f>
        <v/>
      </c>
      <c r="X108" s="0" t="str">
        <f aca="false">IF(B108="","",IF(Settings!$B$4="Basic Store or higher",INDEX(Rates!$K$5:$K$25,MATCH(B108,Rates!$A$5:$A$25,0)),INDEX(Rates!$E$5:$E$25,MATCH(B108,Rates!$A$5:$A$25,0))))</f>
        <v/>
      </c>
      <c r="Y108" s="0" t="str">
        <f aca="false">IF(B108="","",IF(Settings!$B$4="Basic Store or higher",INDEX(Rates!$L$5:$L$25,MATCH(B108,Rates!$A$5:$A$25,0)),INDEX(Rates!$F$5:$F$25,MATCH(B108,Rates!$A$5:$A$25,0))))</f>
        <v/>
      </c>
      <c r="Z108" s="0" t="str">
        <f aca="false">IF(B108="","",IF(Settings!$B$4="Basic Store or higher",INDEX(Rates!$M$5:$M$25,MATCH(B108,Rates!$A$5:$A$25,0)),INDEX(Rates!$G$5:$G$25,MATCH(B108,Rates!$A$5:$A$25,0))))</f>
        <v/>
      </c>
      <c r="AA108" s="0" t="str">
        <f aca="false">IF(B108="","",INDEX(Rates!$N$5:$N$25,MATCH(B108,Rates!$A$5:$A$25,0)))</f>
        <v/>
      </c>
    </row>
    <row r="109" customFormat="false" ht="15" hidden="false" customHeight="false" outlineLevel="0" collapsed="false">
      <c r="A109" s="8"/>
      <c r="B109" s="8"/>
      <c r="C109" s="15"/>
      <c r="D109" s="15"/>
      <c r="E109" s="15"/>
      <c r="F109" s="15"/>
      <c r="G109" s="15"/>
      <c r="H109" s="16"/>
      <c r="I109" s="8"/>
      <c r="J109" s="17" t="n">
        <f aca="false">IF(ISNUMBER(C109),(C109+N(D109))*(1+Settings!$B$5),0)</f>
        <v>0</v>
      </c>
      <c r="K109" s="17" t="n">
        <f aca="false">IF(OR(B109="",J109=0),0,IF(U109="flat",V109*J109,IF(U109="cliff",IF(J109&lt;=W109,V109*J109,IF(J109&lt;=Y109,X109*J109,Z109*J109)),V109*MIN(J109,W109)+X109*MAX(0,MIN(J109,Y109)-W109)+Z109*MAX(0,J109-Y109))))</f>
        <v>0</v>
      </c>
      <c r="L109" s="17" t="n">
        <f aca="false">IF(J109=0,0,IF(AND(ISNUMBER(AA109),J109&gt;=AA109),0,IF(J109&lt;=10,0.3,0.4)))</f>
        <v>0</v>
      </c>
      <c r="M109" s="17" t="n">
        <f aca="false">N(H109)*J109+IF(I109="Y",0.0165*J109,0)+IF(Settings!$B$6="Yes",Settings!$B$7,0)</f>
        <v>0</v>
      </c>
      <c r="N109" s="17" t="n">
        <f aca="false">K109+L109+M109</f>
        <v>0</v>
      </c>
      <c r="O109" s="17" t="n">
        <f aca="false">IF(ISNUMBER(C109),C109+N(D109)-N109,0)</f>
        <v>0</v>
      </c>
      <c r="P109" s="17" t="n">
        <f aca="false">IF(ISNUMBER(C109),O109-N(E109)-N(F109)-N(G109),0)</f>
        <v>0</v>
      </c>
      <c r="Q109" s="18" t="str">
        <f aca="false">IF(AND(ISNUMBER(C109),C109+N(D109)&gt;0),P109/(C109+N(D109)),"")</f>
        <v/>
      </c>
      <c r="R109" s="18" t="str">
        <f aca="false">IF(AND(ISNUMBER(C109),C109&gt;0),N109/C109,"")</f>
        <v/>
      </c>
      <c r="S109" s="19" t="str">
        <f aca="false">IF(OR(U109&lt;&gt;"cliff",J109=0),"",IF(AND(J109&gt;W109*0.85,J109&lt;=W109),"Just under a cliff",IF(AND(U109="cliff",J109&gt;W109,J109&lt;=W109*1.15),"Just over a cliff","")))</f>
        <v/>
      </c>
      <c r="U109" s="0" t="str">
        <f aca="false">IF(B109="","",IF(Settings!$B$4="Basic Store or higher",INDEX(Rates!$H$5:$H$25,MATCH(B109,Rates!$A$5:$A$25,0)),INDEX(Rates!$B$5:$B$25,MATCH(B109,Rates!$A$5:$A$25,0))))</f>
        <v/>
      </c>
      <c r="V109" s="0" t="str">
        <f aca="false">IF(B109="","",IF(Settings!$B$4="Basic Store or higher",INDEX(Rates!$I$5:$I$25,MATCH(B109,Rates!$A$5:$A$25,0)),INDEX(Rates!$C$5:$C$25,MATCH(B109,Rates!$A$5:$A$25,0))))</f>
        <v/>
      </c>
      <c r="W109" s="0" t="str">
        <f aca="false">IF(B109="","",IF(Settings!$B$4="Basic Store or higher",INDEX(Rates!$J$5:$J$25,MATCH(B109,Rates!$A$5:$A$25,0)),INDEX(Rates!$D$5:$D$25,MATCH(B109,Rates!$A$5:$A$25,0))))</f>
        <v/>
      </c>
      <c r="X109" s="0" t="str">
        <f aca="false">IF(B109="","",IF(Settings!$B$4="Basic Store or higher",INDEX(Rates!$K$5:$K$25,MATCH(B109,Rates!$A$5:$A$25,0)),INDEX(Rates!$E$5:$E$25,MATCH(B109,Rates!$A$5:$A$25,0))))</f>
        <v/>
      </c>
      <c r="Y109" s="0" t="str">
        <f aca="false">IF(B109="","",IF(Settings!$B$4="Basic Store or higher",INDEX(Rates!$L$5:$L$25,MATCH(B109,Rates!$A$5:$A$25,0)),INDEX(Rates!$F$5:$F$25,MATCH(B109,Rates!$A$5:$A$25,0))))</f>
        <v/>
      </c>
      <c r="Z109" s="0" t="str">
        <f aca="false">IF(B109="","",IF(Settings!$B$4="Basic Store or higher",INDEX(Rates!$M$5:$M$25,MATCH(B109,Rates!$A$5:$A$25,0)),INDEX(Rates!$G$5:$G$25,MATCH(B109,Rates!$A$5:$A$25,0))))</f>
        <v/>
      </c>
      <c r="AA109" s="0" t="str">
        <f aca="false">IF(B109="","",INDEX(Rates!$N$5:$N$25,MATCH(B109,Rates!$A$5:$A$25,0)))</f>
        <v/>
      </c>
    </row>
    <row r="110" customFormat="false" ht="15" hidden="false" customHeight="false" outlineLevel="0" collapsed="false">
      <c r="A110" s="8"/>
      <c r="B110" s="8"/>
      <c r="C110" s="15"/>
      <c r="D110" s="15"/>
      <c r="E110" s="15"/>
      <c r="F110" s="15"/>
      <c r="G110" s="15"/>
      <c r="H110" s="16"/>
      <c r="I110" s="8"/>
      <c r="J110" s="17" t="n">
        <f aca="false">IF(ISNUMBER(C110),(C110+N(D110))*(1+Settings!$B$5),0)</f>
        <v>0</v>
      </c>
      <c r="K110" s="17" t="n">
        <f aca="false">IF(OR(B110="",J110=0),0,IF(U110="flat",V110*J110,IF(U110="cliff",IF(J110&lt;=W110,V110*J110,IF(J110&lt;=Y110,X110*J110,Z110*J110)),V110*MIN(J110,W110)+X110*MAX(0,MIN(J110,Y110)-W110)+Z110*MAX(0,J110-Y110))))</f>
        <v>0</v>
      </c>
      <c r="L110" s="17" t="n">
        <f aca="false">IF(J110=0,0,IF(AND(ISNUMBER(AA110),J110&gt;=AA110),0,IF(J110&lt;=10,0.3,0.4)))</f>
        <v>0</v>
      </c>
      <c r="M110" s="17" t="n">
        <f aca="false">N(H110)*J110+IF(I110="Y",0.0165*J110,0)+IF(Settings!$B$6="Yes",Settings!$B$7,0)</f>
        <v>0</v>
      </c>
      <c r="N110" s="17" t="n">
        <f aca="false">K110+L110+M110</f>
        <v>0</v>
      </c>
      <c r="O110" s="17" t="n">
        <f aca="false">IF(ISNUMBER(C110),C110+N(D110)-N110,0)</f>
        <v>0</v>
      </c>
      <c r="P110" s="17" t="n">
        <f aca="false">IF(ISNUMBER(C110),O110-N(E110)-N(F110)-N(G110),0)</f>
        <v>0</v>
      </c>
      <c r="Q110" s="18" t="str">
        <f aca="false">IF(AND(ISNUMBER(C110),C110+N(D110)&gt;0),P110/(C110+N(D110)),"")</f>
        <v/>
      </c>
      <c r="R110" s="18" t="str">
        <f aca="false">IF(AND(ISNUMBER(C110),C110&gt;0),N110/C110,"")</f>
        <v/>
      </c>
      <c r="S110" s="19" t="str">
        <f aca="false">IF(OR(U110&lt;&gt;"cliff",J110=0),"",IF(AND(J110&gt;W110*0.85,J110&lt;=W110),"Just under a cliff",IF(AND(U110="cliff",J110&gt;W110,J110&lt;=W110*1.15),"Just over a cliff","")))</f>
        <v/>
      </c>
      <c r="U110" s="0" t="str">
        <f aca="false">IF(B110="","",IF(Settings!$B$4="Basic Store or higher",INDEX(Rates!$H$5:$H$25,MATCH(B110,Rates!$A$5:$A$25,0)),INDEX(Rates!$B$5:$B$25,MATCH(B110,Rates!$A$5:$A$25,0))))</f>
        <v/>
      </c>
      <c r="V110" s="0" t="str">
        <f aca="false">IF(B110="","",IF(Settings!$B$4="Basic Store or higher",INDEX(Rates!$I$5:$I$25,MATCH(B110,Rates!$A$5:$A$25,0)),INDEX(Rates!$C$5:$C$25,MATCH(B110,Rates!$A$5:$A$25,0))))</f>
        <v/>
      </c>
      <c r="W110" s="0" t="str">
        <f aca="false">IF(B110="","",IF(Settings!$B$4="Basic Store or higher",INDEX(Rates!$J$5:$J$25,MATCH(B110,Rates!$A$5:$A$25,0)),INDEX(Rates!$D$5:$D$25,MATCH(B110,Rates!$A$5:$A$25,0))))</f>
        <v/>
      </c>
      <c r="X110" s="0" t="str">
        <f aca="false">IF(B110="","",IF(Settings!$B$4="Basic Store or higher",INDEX(Rates!$K$5:$K$25,MATCH(B110,Rates!$A$5:$A$25,0)),INDEX(Rates!$E$5:$E$25,MATCH(B110,Rates!$A$5:$A$25,0))))</f>
        <v/>
      </c>
      <c r="Y110" s="0" t="str">
        <f aca="false">IF(B110="","",IF(Settings!$B$4="Basic Store or higher",INDEX(Rates!$L$5:$L$25,MATCH(B110,Rates!$A$5:$A$25,0)),INDEX(Rates!$F$5:$F$25,MATCH(B110,Rates!$A$5:$A$25,0))))</f>
        <v/>
      </c>
      <c r="Z110" s="0" t="str">
        <f aca="false">IF(B110="","",IF(Settings!$B$4="Basic Store or higher",INDEX(Rates!$M$5:$M$25,MATCH(B110,Rates!$A$5:$A$25,0)),INDEX(Rates!$G$5:$G$25,MATCH(B110,Rates!$A$5:$A$25,0))))</f>
        <v/>
      </c>
      <c r="AA110" s="0" t="str">
        <f aca="false">IF(B110="","",INDEX(Rates!$N$5:$N$25,MATCH(B110,Rates!$A$5:$A$25,0)))</f>
        <v/>
      </c>
    </row>
    <row r="111" customFormat="false" ht="15" hidden="false" customHeight="false" outlineLevel="0" collapsed="false">
      <c r="A111" s="8"/>
      <c r="B111" s="8"/>
      <c r="C111" s="15"/>
      <c r="D111" s="15"/>
      <c r="E111" s="15"/>
      <c r="F111" s="15"/>
      <c r="G111" s="15"/>
      <c r="H111" s="16"/>
      <c r="I111" s="8"/>
      <c r="J111" s="17" t="n">
        <f aca="false">IF(ISNUMBER(C111),(C111+N(D111))*(1+Settings!$B$5),0)</f>
        <v>0</v>
      </c>
      <c r="K111" s="17" t="n">
        <f aca="false">IF(OR(B111="",J111=0),0,IF(U111="flat",V111*J111,IF(U111="cliff",IF(J111&lt;=W111,V111*J111,IF(J111&lt;=Y111,X111*J111,Z111*J111)),V111*MIN(J111,W111)+X111*MAX(0,MIN(J111,Y111)-W111)+Z111*MAX(0,J111-Y111))))</f>
        <v>0</v>
      </c>
      <c r="L111" s="17" t="n">
        <f aca="false">IF(J111=0,0,IF(AND(ISNUMBER(AA111),J111&gt;=AA111),0,IF(J111&lt;=10,0.3,0.4)))</f>
        <v>0</v>
      </c>
      <c r="M111" s="17" t="n">
        <f aca="false">N(H111)*J111+IF(I111="Y",0.0165*J111,0)+IF(Settings!$B$6="Yes",Settings!$B$7,0)</f>
        <v>0</v>
      </c>
      <c r="N111" s="17" t="n">
        <f aca="false">K111+L111+M111</f>
        <v>0</v>
      </c>
      <c r="O111" s="17" t="n">
        <f aca="false">IF(ISNUMBER(C111),C111+N(D111)-N111,0)</f>
        <v>0</v>
      </c>
      <c r="P111" s="17" t="n">
        <f aca="false">IF(ISNUMBER(C111),O111-N(E111)-N(F111)-N(G111),0)</f>
        <v>0</v>
      </c>
      <c r="Q111" s="18" t="str">
        <f aca="false">IF(AND(ISNUMBER(C111),C111+N(D111)&gt;0),P111/(C111+N(D111)),"")</f>
        <v/>
      </c>
      <c r="R111" s="18" t="str">
        <f aca="false">IF(AND(ISNUMBER(C111),C111&gt;0),N111/C111,"")</f>
        <v/>
      </c>
      <c r="S111" s="19" t="str">
        <f aca="false">IF(OR(U111&lt;&gt;"cliff",J111=0),"",IF(AND(J111&gt;W111*0.85,J111&lt;=W111),"Just under a cliff",IF(AND(U111="cliff",J111&gt;W111,J111&lt;=W111*1.15),"Just over a cliff","")))</f>
        <v/>
      </c>
      <c r="U111" s="0" t="str">
        <f aca="false">IF(B111="","",IF(Settings!$B$4="Basic Store or higher",INDEX(Rates!$H$5:$H$25,MATCH(B111,Rates!$A$5:$A$25,0)),INDEX(Rates!$B$5:$B$25,MATCH(B111,Rates!$A$5:$A$25,0))))</f>
        <v/>
      </c>
      <c r="V111" s="0" t="str">
        <f aca="false">IF(B111="","",IF(Settings!$B$4="Basic Store or higher",INDEX(Rates!$I$5:$I$25,MATCH(B111,Rates!$A$5:$A$25,0)),INDEX(Rates!$C$5:$C$25,MATCH(B111,Rates!$A$5:$A$25,0))))</f>
        <v/>
      </c>
      <c r="W111" s="0" t="str">
        <f aca="false">IF(B111="","",IF(Settings!$B$4="Basic Store or higher",INDEX(Rates!$J$5:$J$25,MATCH(B111,Rates!$A$5:$A$25,0)),INDEX(Rates!$D$5:$D$25,MATCH(B111,Rates!$A$5:$A$25,0))))</f>
        <v/>
      </c>
      <c r="X111" s="0" t="str">
        <f aca="false">IF(B111="","",IF(Settings!$B$4="Basic Store or higher",INDEX(Rates!$K$5:$K$25,MATCH(B111,Rates!$A$5:$A$25,0)),INDEX(Rates!$E$5:$E$25,MATCH(B111,Rates!$A$5:$A$25,0))))</f>
        <v/>
      </c>
      <c r="Y111" s="0" t="str">
        <f aca="false">IF(B111="","",IF(Settings!$B$4="Basic Store or higher",INDEX(Rates!$L$5:$L$25,MATCH(B111,Rates!$A$5:$A$25,0)),INDEX(Rates!$F$5:$F$25,MATCH(B111,Rates!$A$5:$A$25,0))))</f>
        <v/>
      </c>
      <c r="Z111" s="0" t="str">
        <f aca="false">IF(B111="","",IF(Settings!$B$4="Basic Store or higher",INDEX(Rates!$M$5:$M$25,MATCH(B111,Rates!$A$5:$A$25,0)),INDEX(Rates!$G$5:$G$25,MATCH(B111,Rates!$A$5:$A$25,0))))</f>
        <v/>
      </c>
      <c r="AA111" s="0" t="str">
        <f aca="false">IF(B111="","",INDEX(Rates!$N$5:$N$25,MATCH(B111,Rates!$A$5:$A$25,0)))</f>
        <v/>
      </c>
    </row>
    <row r="112" customFormat="false" ht="15" hidden="false" customHeight="false" outlineLevel="0" collapsed="false">
      <c r="A112" s="8"/>
      <c r="B112" s="8"/>
      <c r="C112" s="15"/>
      <c r="D112" s="15"/>
      <c r="E112" s="15"/>
      <c r="F112" s="15"/>
      <c r="G112" s="15"/>
      <c r="H112" s="16"/>
      <c r="I112" s="8"/>
      <c r="J112" s="17" t="n">
        <f aca="false">IF(ISNUMBER(C112),(C112+N(D112))*(1+Settings!$B$5),0)</f>
        <v>0</v>
      </c>
      <c r="K112" s="17" t="n">
        <f aca="false">IF(OR(B112="",J112=0),0,IF(U112="flat",V112*J112,IF(U112="cliff",IF(J112&lt;=W112,V112*J112,IF(J112&lt;=Y112,X112*J112,Z112*J112)),V112*MIN(J112,W112)+X112*MAX(0,MIN(J112,Y112)-W112)+Z112*MAX(0,J112-Y112))))</f>
        <v>0</v>
      </c>
      <c r="L112" s="17" t="n">
        <f aca="false">IF(J112=0,0,IF(AND(ISNUMBER(AA112),J112&gt;=AA112),0,IF(J112&lt;=10,0.3,0.4)))</f>
        <v>0</v>
      </c>
      <c r="M112" s="17" t="n">
        <f aca="false">N(H112)*J112+IF(I112="Y",0.0165*J112,0)+IF(Settings!$B$6="Yes",Settings!$B$7,0)</f>
        <v>0</v>
      </c>
      <c r="N112" s="17" t="n">
        <f aca="false">K112+L112+M112</f>
        <v>0</v>
      </c>
      <c r="O112" s="17" t="n">
        <f aca="false">IF(ISNUMBER(C112),C112+N(D112)-N112,0)</f>
        <v>0</v>
      </c>
      <c r="P112" s="17" t="n">
        <f aca="false">IF(ISNUMBER(C112),O112-N(E112)-N(F112)-N(G112),0)</f>
        <v>0</v>
      </c>
      <c r="Q112" s="18" t="str">
        <f aca="false">IF(AND(ISNUMBER(C112),C112+N(D112)&gt;0),P112/(C112+N(D112)),"")</f>
        <v/>
      </c>
      <c r="R112" s="18" t="str">
        <f aca="false">IF(AND(ISNUMBER(C112),C112&gt;0),N112/C112,"")</f>
        <v/>
      </c>
      <c r="S112" s="19" t="str">
        <f aca="false">IF(OR(U112&lt;&gt;"cliff",J112=0),"",IF(AND(J112&gt;W112*0.85,J112&lt;=W112),"Just under a cliff",IF(AND(U112="cliff",J112&gt;W112,J112&lt;=W112*1.15),"Just over a cliff","")))</f>
        <v/>
      </c>
      <c r="U112" s="0" t="str">
        <f aca="false">IF(B112="","",IF(Settings!$B$4="Basic Store or higher",INDEX(Rates!$H$5:$H$25,MATCH(B112,Rates!$A$5:$A$25,0)),INDEX(Rates!$B$5:$B$25,MATCH(B112,Rates!$A$5:$A$25,0))))</f>
        <v/>
      </c>
      <c r="V112" s="0" t="str">
        <f aca="false">IF(B112="","",IF(Settings!$B$4="Basic Store or higher",INDEX(Rates!$I$5:$I$25,MATCH(B112,Rates!$A$5:$A$25,0)),INDEX(Rates!$C$5:$C$25,MATCH(B112,Rates!$A$5:$A$25,0))))</f>
        <v/>
      </c>
      <c r="W112" s="0" t="str">
        <f aca="false">IF(B112="","",IF(Settings!$B$4="Basic Store or higher",INDEX(Rates!$J$5:$J$25,MATCH(B112,Rates!$A$5:$A$25,0)),INDEX(Rates!$D$5:$D$25,MATCH(B112,Rates!$A$5:$A$25,0))))</f>
        <v/>
      </c>
      <c r="X112" s="0" t="str">
        <f aca="false">IF(B112="","",IF(Settings!$B$4="Basic Store or higher",INDEX(Rates!$K$5:$K$25,MATCH(B112,Rates!$A$5:$A$25,0)),INDEX(Rates!$E$5:$E$25,MATCH(B112,Rates!$A$5:$A$25,0))))</f>
        <v/>
      </c>
      <c r="Y112" s="0" t="str">
        <f aca="false">IF(B112="","",IF(Settings!$B$4="Basic Store or higher",INDEX(Rates!$L$5:$L$25,MATCH(B112,Rates!$A$5:$A$25,0)),INDEX(Rates!$F$5:$F$25,MATCH(B112,Rates!$A$5:$A$25,0))))</f>
        <v/>
      </c>
      <c r="Z112" s="0" t="str">
        <f aca="false">IF(B112="","",IF(Settings!$B$4="Basic Store or higher",INDEX(Rates!$M$5:$M$25,MATCH(B112,Rates!$A$5:$A$25,0)),INDEX(Rates!$G$5:$G$25,MATCH(B112,Rates!$A$5:$A$25,0))))</f>
        <v/>
      </c>
      <c r="AA112" s="0" t="str">
        <f aca="false">IF(B112="","",INDEX(Rates!$N$5:$N$25,MATCH(B112,Rates!$A$5:$A$25,0)))</f>
        <v/>
      </c>
    </row>
    <row r="113" customFormat="false" ht="15" hidden="false" customHeight="false" outlineLevel="0" collapsed="false">
      <c r="A113" s="8"/>
      <c r="B113" s="8"/>
      <c r="C113" s="15"/>
      <c r="D113" s="15"/>
      <c r="E113" s="15"/>
      <c r="F113" s="15"/>
      <c r="G113" s="15"/>
      <c r="H113" s="16"/>
      <c r="I113" s="8"/>
      <c r="J113" s="17" t="n">
        <f aca="false">IF(ISNUMBER(C113),(C113+N(D113))*(1+Settings!$B$5),0)</f>
        <v>0</v>
      </c>
      <c r="K113" s="17" t="n">
        <f aca="false">IF(OR(B113="",J113=0),0,IF(U113="flat",V113*J113,IF(U113="cliff",IF(J113&lt;=W113,V113*J113,IF(J113&lt;=Y113,X113*J113,Z113*J113)),V113*MIN(J113,W113)+X113*MAX(0,MIN(J113,Y113)-W113)+Z113*MAX(0,J113-Y113))))</f>
        <v>0</v>
      </c>
      <c r="L113" s="17" t="n">
        <f aca="false">IF(J113=0,0,IF(AND(ISNUMBER(AA113),J113&gt;=AA113),0,IF(J113&lt;=10,0.3,0.4)))</f>
        <v>0</v>
      </c>
      <c r="M113" s="17" t="n">
        <f aca="false">N(H113)*J113+IF(I113="Y",0.0165*J113,0)+IF(Settings!$B$6="Yes",Settings!$B$7,0)</f>
        <v>0</v>
      </c>
      <c r="N113" s="17" t="n">
        <f aca="false">K113+L113+M113</f>
        <v>0</v>
      </c>
      <c r="O113" s="17" t="n">
        <f aca="false">IF(ISNUMBER(C113),C113+N(D113)-N113,0)</f>
        <v>0</v>
      </c>
      <c r="P113" s="17" t="n">
        <f aca="false">IF(ISNUMBER(C113),O113-N(E113)-N(F113)-N(G113),0)</f>
        <v>0</v>
      </c>
      <c r="Q113" s="18" t="str">
        <f aca="false">IF(AND(ISNUMBER(C113),C113+N(D113)&gt;0),P113/(C113+N(D113)),"")</f>
        <v/>
      </c>
      <c r="R113" s="18" t="str">
        <f aca="false">IF(AND(ISNUMBER(C113),C113&gt;0),N113/C113,"")</f>
        <v/>
      </c>
      <c r="S113" s="19" t="str">
        <f aca="false">IF(OR(U113&lt;&gt;"cliff",J113=0),"",IF(AND(J113&gt;W113*0.85,J113&lt;=W113),"Just under a cliff",IF(AND(U113="cliff",J113&gt;W113,J113&lt;=W113*1.15),"Just over a cliff","")))</f>
        <v/>
      </c>
      <c r="U113" s="0" t="str">
        <f aca="false">IF(B113="","",IF(Settings!$B$4="Basic Store or higher",INDEX(Rates!$H$5:$H$25,MATCH(B113,Rates!$A$5:$A$25,0)),INDEX(Rates!$B$5:$B$25,MATCH(B113,Rates!$A$5:$A$25,0))))</f>
        <v/>
      </c>
      <c r="V113" s="0" t="str">
        <f aca="false">IF(B113="","",IF(Settings!$B$4="Basic Store or higher",INDEX(Rates!$I$5:$I$25,MATCH(B113,Rates!$A$5:$A$25,0)),INDEX(Rates!$C$5:$C$25,MATCH(B113,Rates!$A$5:$A$25,0))))</f>
        <v/>
      </c>
      <c r="W113" s="0" t="str">
        <f aca="false">IF(B113="","",IF(Settings!$B$4="Basic Store or higher",INDEX(Rates!$J$5:$J$25,MATCH(B113,Rates!$A$5:$A$25,0)),INDEX(Rates!$D$5:$D$25,MATCH(B113,Rates!$A$5:$A$25,0))))</f>
        <v/>
      </c>
      <c r="X113" s="0" t="str">
        <f aca="false">IF(B113="","",IF(Settings!$B$4="Basic Store or higher",INDEX(Rates!$K$5:$K$25,MATCH(B113,Rates!$A$5:$A$25,0)),INDEX(Rates!$E$5:$E$25,MATCH(B113,Rates!$A$5:$A$25,0))))</f>
        <v/>
      </c>
      <c r="Y113" s="0" t="str">
        <f aca="false">IF(B113="","",IF(Settings!$B$4="Basic Store or higher",INDEX(Rates!$L$5:$L$25,MATCH(B113,Rates!$A$5:$A$25,0)),INDEX(Rates!$F$5:$F$25,MATCH(B113,Rates!$A$5:$A$25,0))))</f>
        <v/>
      </c>
      <c r="Z113" s="0" t="str">
        <f aca="false">IF(B113="","",IF(Settings!$B$4="Basic Store or higher",INDEX(Rates!$M$5:$M$25,MATCH(B113,Rates!$A$5:$A$25,0)),INDEX(Rates!$G$5:$G$25,MATCH(B113,Rates!$A$5:$A$25,0))))</f>
        <v/>
      </c>
      <c r="AA113" s="0" t="str">
        <f aca="false">IF(B113="","",INDEX(Rates!$N$5:$N$25,MATCH(B113,Rates!$A$5:$A$25,0)))</f>
        <v/>
      </c>
    </row>
    <row r="114" customFormat="false" ht="15" hidden="false" customHeight="false" outlineLevel="0" collapsed="false">
      <c r="A114" s="8"/>
      <c r="B114" s="8"/>
      <c r="C114" s="15"/>
      <c r="D114" s="15"/>
      <c r="E114" s="15"/>
      <c r="F114" s="15"/>
      <c r="G114" s="15"/>
      <c r="H114" s="16"/>
      <c r="I114" s="8"/>
      <c r="J114" s="17" t="n">
        <f aca="false">IF(ISNUMBER(C114),(C114+N(D114))*(1+Settings!$B$5),0)</f>
        <v>0</v>
      </c>
      <c r="K114" s="17" t="n">
        <f aca="false">IF(OR(B114="",J114=0),0,IF(U114="flat",V114*J114,IF(U114="cliff",IF(J114&lt;=W114,V114*J114,IF(J114&lt;=Y114,X114*J114,Z114*J114)),V114*MIN(J114,W114)+X114*MAX(0,MIN(J114,Y114)-W114)+Z114*MAX(0,J114-Y114))))</f>
        <v>0</v>
      </c>
      <c r="L114" s="17" t="n">
        <f aca="false">IF(J114=0,0,IF(AND(ISNUMBER(AA114),J114&gt;=AA114),0,IF(J114&lt;=10,0.3,0.4)))</f>
        <v>0</v>
      </c>
      <c r="M114" s="17" t="n">
        <f aca="false">N(H114)*J114+IF(I114="Y",0.0165*J114,0)+IF(Settings!$B$6="Yes",Settings!$B$7,0)</f>
        <v>0</v>
      </c>
      <c r="N114" s="17" t="n">
        <f aca="false">K114+L114+M114</f>
        <v>0</v>
      </c>
      <c r="O114" s="17" t="n">
        <f aca="false">IF(ISNUMBER(C114),C114+N(D114)-N114,0)</f>
        <v>0</v>
      </c>
      <c r="P114" s="17" t="n">
        <f aca="false">IF(ISNUMBER(C114),O114-N(E114)-N(F114)-N(G114),0)</f>
        <v>0</v>
      </c>
      <c r="Q114" s="18" t="str">
        <f aca="false">IF(AND(ISNUMBER(C114),C114+N(D114)&gt;0),P114/(C114+N(D114)),"")</f>
        <v/>
      </c>
      <c r="R114" s="18" t="str">
        <f aca="false">IF(AND(ISNUMBER(C114),C114&gt;0),N114/C114,"")</f>
        <v/>
      </c>
      <c r="S114" s="19" t="str">
        <f aca="false">IF(OR(U114&lt;&gt;"cliff",J114=0),"",IF(AND(J114&gt;W114*0.85,J114&lt;=W114),"Just under a cliff",IF(AND(U114="cliff",J114&gt;W114,J114&lt;=W114*1.15),"Just over a cliff","")))</f>
        <v/>
      </c>
      <c r="U114" s="0" t="str">
        <f aca="false">IF(B114="","",IF(Settings!$B$4="Basic Store or higher",INDEX(Rates!$H$5:$H$25,MATCH(B114,Rates!$A$5:$A$25,0)),INDEX(Rates!$B$5:$B$25,MATCH(B114,Rates!$A$5:$A$25,0))))</f>
        <v/>
      </c>
      <c r="V114" s="0" t="str">
        <f aca="false">IF(B114="","",IF(Settings!$B$4="Basic Store or higher",INDEX(Rates!$I$5:$I$25,MATCH(B114,Rates!$A$5:$A$25,0)),INDEX(Rates!$C$5:$C$25,MATCH(B114,Rates!$A$5:$A$25,0))))</f>
        <v/>
      </c>
      <c r="W114" s="0" t="str">
        <f aca="false">IF(B114="","",IF(Settings!$B$4="Basic Store or higher",INDEX(Rates!$J$5:$J$25,MATCH(B114,Rates!$A$5:$A$25,0)),INDEX(Rates!$D$5:$D$25,MATCH(B114,Rates!$A$5:$A$25,0))))</f>
        <v/>
      </c>
      <c r="X114" s="0" t="str">
        <f aca="false">IF(B114="","",IF(Settings!$B$4="Basic Store or higher",INDEX(Rates!$K$5:$K$25,MATCH(B114,Rates!$A$5:$A$25,0)),INDEX(Rates!$E$5:$E$25,MATCH(B114,Rates!$A$5:$A$25,0))))</f>
        <v/>
      </c>
      <c r="Y114" s="0" t="str">
        <f aca="false">IF(B114="","",IF(Settings!$B$4="Basic Store or higher",INDEX(Rates!$L$5:$L$25,MATCH(B114,Rates!$A$5:$A$25,0)),INDEX(Rates!$F$5:$F$25,MATCH(B114,Rates!$A$5:$A$25,0))))</f>
        <v/>
      </c>
      <c r="Z114" s="0" t="str">
        <f aca="false">IF(B114="","",IF(Settings!$B$4="Basic Store or higher",INDEX(Rates!$M$5:$M$25,MATCH(B114,Rates!$A$5:$A$25,0)),INDEX(Rates!$G$5:$G$25,MATCH(B114,Rates!$A$5:$A$25,0))))</f>
        <v/>
      </c>
      <c r="AA114" s="0" t="str">
        <f aca="false">IF(B114="","",INDEX(Rates!$N$5:$N$25,MATCH(B114,Rates!$A$5:$A$25,0)))</f>
        <v/>
      </c>
    </row>
    <row r="115" customFormat="false" ht="15" hidden="false" customHeight="false" outlineLevel="0" collapsed="false">
      <c r="A115" s="8"/>
      <c r="B115" s="8"/>
      <c r="C115" s="15"/>
      <c r="D115" s="15"/>
      <c r="E115" s="15"/>
      <c r="F115" s="15"/>
      <c r="G115" s="15"/>
      <c r="H115" s="16"/>
      <c r="I115" s="8"/>
      <c r="J115" s="17" t="n">
        <f aca="false">IF(ISNUMBER(C115),(C115+N(D115))*(1+Settings!$B$5),0)</f>
        <v>0</v>
      </c>
      <c r="K115" s="17" t="n">
        <f aca="false">IF(OR(B115="",J115=0),0,IF(U115="flat",V115*J115,IF(U115="cliff",IF(J115&lt;=W115,V115*J115,IF(J115&lt;=Y115,X115*J115,Z115*J115)),V115*MIN(J115,W115)+X115*MAX(0,MIN(J115,Y115)-W115)+Z115*MAX(0,J115-Y115))))</f>
        <v>0</v>
      </c>
      <c r="L115" s="17" t="n">
        <f aca="false">IF(J115=0,0,IF(AND(ISNUMBER(AA115),J115&gt;=AA115),0,IF(J115&lt;=10,0.3,0.4)))</f>
        <v>0</v>
      </c>
      <c r="M115" s="17" t="n">
        <f aca="false">N(H115)*J115+IF(I115="Y",0.0165*J115,0)+IF(Settings!$B$6="Yes",Settings!$B$7,0)</f>
        <v>0</v>
      </c>
      <c r="N115" s="17" t="n">
        <f aca="false">K115+L115+M115</f>
        <v>0</v>
      </c>
      <c r="O115" s="17" t="n">
        <f aca="false">IF(ISNUMBER(C115),C115+N(D115)-N115,0)</f>
        <v>0</v>
      </c>
      <c r="P115" s="17" t="n">
        <f aca="false">IF(ISNUMBER(C115),O115-N(E115)-N(F115)-N(G115),0)</f>
        <v>0</v>
      </c>
      <c r="Q115" s="18" t="str">
        <f aca="false">IF(AND(ISNUMBER(C115),C115+N(D115)&gt;0),P115/(C115+N(D115)),"")</f>
        <v/>
      </c>
      <c r="R115" s="18" t="str">
        <f aca="false">IF(AND(ISNUMBER(C115),C115&gt;0),N115/C115,"")</f>
        <v/>
      </c>
      <c r="S115" s="19" t="str">
        <f aca="false">IF(OR(U115&lt;&gt;"cliff",J115=0),"",IF(AND(J115&gt;W115*0.85,J115&lt;=W115),"Just under a cliff",IF(AND(U115="cliff",J115&gt;W115,J115&lt;=W115*1.15),"Just over a cliff","")))</f>
        <v/>
      </c>
      <c r="U115" s="0" t="str">
        <f aca="false">IF(B115="","",IF(Settings!$B$4="Basic Store or higher",INDEX(Rates!$H$5:$H$25,MATCH(B115,Rates!$A$5:$A$25,0)),INDEX(Rates!$B$5:$B$25,MATCH(B115,Rates!$A$5:$A$25,0))))</f>
        <v/>
      </c>
      <c r="V115" s="0" t="str">
        <f aca="false">IF(B115="","",IF(Settings!$B$4="Basic Store or higher",INDEX(Rates!$I$5:$I$25,MATCH(B115,Rates!$A$5:$A$25,0)),INDEX(Rates!$C$5:$C$25,MATCH(B115,Rates!$A$5:$A$25,0))))</f>
        <v/>
      </c>
      <c r="W115" s="0" t="str">
        <f aca="false">IF(B115="","",IF(Settings!$B$4="Basic Store or higher",INDEX(Rates!$J$5:$J$25,MATCH(B115,Rates!$A$5:$A$25,0)),INDEX(Rates!$D$5:$D$25,MATCH(B115,Rates!$A$5:$A$25,0))))</f>
        <v/>
      </c>
      <c r="X115" s="0" t="str">
        <f aca="false">IF(B115="","",IF(Settings!$B$4="Basic Store or higher",INDEX(Rates!$K$5:$K$25,MATCH(B115,Rates!$A$5:$A$25,0)),INDEX(Rates!$E$5:$E$25,MATCH(B115,Rates!$A$5:$A$25,0))))</f>
        <v/>
      </c>
      <c r="Y115" s="0" t="str">
        <f aca="false">IF(B115="","",IF(Settings!$B$4="Basic Store or higher",INDEX(Rates!$L$5:$L$25,MATCH(B115,Rates!$A$5:$A$25,0)),INDEX(Rates!$F$5:$F$25,MATCH(B115,Rates!$A$5:$A$25,0))))</f>
        <v/>
      </c>
      <c r="Z115" s="0" t="str">
        <f aca="false">IF(B115="","",IF(Settings!$B$4="Basic Store or higher",INDEX(Rates!$M$5:$M$25,MATCH(B115,Rates!$A$5:$A$25,0)),INDEX(Rates!$G$5:$G$25,MATCH(B115,Rates!$A$5:$A$25,0))))</f>
        <v/>
      </c>
      <c r="AA115" s="0" t="str">
        <f aca="false">IF(B115="","",INDEX(Rates!$N$5:$N$25,MATCH(B115,Rates!$A$5:$A$25,0)))</f>
        <v/>
      </c>
    </row>
    <row r="116" customFormat="false" ht="15" hidden="false" customHeight="false" outlineLevel="0" collapsed="false">
      <c r="A116" s="8"/>
      <c r="B116" s="8"/>
      <c r="C116" s="15"/>
      <c r="D116" s="15"/>
      <c r="E116" s="15"/>
      <c r="F116" s="15"/>
      <c r="G116" s="15"/>
      <c r="H116" s="16"/>
      <c r="I116" s="8"/>
      <c r="J116" s="17" t="n">
        <f aca="false">IF(ISNUMBER(C116),(C116+N(D116))*(1+Settings!$B$5),0)</f>
        <v>0</v>
      </c>
      <c r="K116" s="17" t="n">
        <f aca="false">IF(OR(B116="",J116=0),0,IF(U116="flat",V116*J116,IF(U116="cliff",IF(J116&lt;=W116,V116*J116,IF(J116&lt;=Y116,X116*J116,Z116*J116)),V116*MIN(J116,W116)+X116*MAX(0,MIN(J116,Y116)-W116)+Z116*MAX(0,J116-Y116))))</f>
        <v>0</v>
      </c>
      <c r="L116" s="17" t="n">
        <f aca="false">IF(J116=0,0,IF(AND(ISNUMBER(AA116),J116&gt;=AA116),0,IF(J116&lt;=10,0.3,0.4)))</f>
        <v>0</v>
      </c>
      <c r="M116" s="17" t="n">
        <f aca="false">N(H116)*J116+IF(I116="Y",0.0165*J116,0)+IF(Settings!$B$6="Yes",Settings!$B$7,0)</f>
        <v>0</v>
      </c>
      <c r="N116" s="17" t="n">
        <f aca="false">K116+L116+M116</f>
        <v>0</v>
      </c>
      <c r="O116" s="17" t="n">
        <f aca="false">IF(ISNUMBER(C116),C116+N(D116)-N116,0)</f>
        <v>0</v>
      </c>
      <c r="P116" s="17" t="n">
        <f aca="false">IF(ISNUMBER(C116),O116-N(E116)-N(F116)-N(G116),0)</f>
        <v>0</v>
      </c>
      <c r="Q116" s="18" t="str">
        <f aca="false">IF(AND(ISNUMBER(C116),C116+N(D116)&gt;0),P116/(C116+N(D116)),"")</f>
        <v/>
      </c>
      <c r="R116" s="18" t="str">
        <f aca="false">IF(AND(ISNUMBER(C116),C116&gt;0),N116/C116,"")</f>
        <v/>
      </c>
      <c r="S116" s="19" t="str">
        <f aca="false">IF(OR(U116&lt;&gt;"cliff",J116=0),"",IF(AND(J116&gt;W116*0.85,J116&lt;=W116),"Just under a cliff",IF(AND(U116="cliff",J116&gt;W116,J116&lt;=W116*1.15),"Just over a cliff","")))</f>
        <v/>
      </c>
      <c r="U116" s="0" t="str">
        <f aca="false">IF(B116="","",IF(Settings!$B$4="Basic Store or higher",INDEX(Rates!$H$5:$H$25,MATCH(B116,Rates!$A$5:$A$25,0)),INDEX(Rates!$B$5:$B$25,MATCH(B116,Rates!$A$5:$A$25,0))))</f>
        <v/>
      </c>
      <c r="V116" s="0" t="str">
        <f aca="false">IF(B116="","",IF(Settings!$B$4="Basic Store or higher",INDEX(Rates!$I$5:$I$25,MATCH(B116,Rates!$A$5:$A$25,0)),INDEX(Rates!$C$5:$C$25,MATCH(B116,Rates!$A$5:$A$25,0))))</f>
        <v/>
      </c>
      <c r="W116" s="0" t="str">
        <f aca="false">IF(B116="","",IF(Settings!$B$4="Basic Store or higher",INDEX(Rates!$J$5:$J$25,MATCH(B116,Rates!$A$5:$A$25,0)),INDEX(Rates!$D$5:$D$25,MATCH(B116,Rates!$A$5:$A$25,0))))</f>
        <v/>
      </c>
      <c r="X116" s="0" t="str">
        <f aca="false">IF(B116="","",IF(Settings!$B$4="Basic Store or higher",INDEX(Rates!$K$5:$K$25,MATCH(B116,Rates!$A$5:$A$25,0)),INDEX(Rates!$E$5:$E$25,MATCH(B116,Rates!$A$5:$A$25,0))))</f>
        <v/>
      </c>
      <c r="Y116" s="0" t="str">
        <f aca="false">IF(B116="","",IF(Settings!$B$4="Basic Store or higher",INDEX(Rates!$L$5:$L$25,MATCH(B116,Rates!$A$5:$A$25,0)),INDEX(Rates!$F$5:$F$25,MATCH(B116,Rates!$A$5:$A$25,0))))</f>
        <v/>
      </c>
      <c r="Z116" s="0" t="str">
        <f aca="false">IF(B116="","",IF(Settings!$B$4="Basic Store or higher",INDEX(Rates!$M$5:$M$25,MATCH(B116,Rates!$A$5:$A$25,0)),INDEX(Rates!$G$5:$G$25,MATCH(B116,Rates!$A$5:$A$25,0))))</f>
        <v/>
      </c>
      <c r="AA116" s="0" t="str">
        <f aca="false">IF(B116="","",INDEX(Rates!$N$5:$N$25,MATCH(B116,Rates!$A$5:$A$25,0)))</f>
        <v/>
      </c>
    </row>
    <row r="117" customFormat="false" ht="15" hidden="false" customHeight="false" outlineLevel="0" collapsed="false">
      <c r="A117" s="8"/>
      <c r="B117" s="8"/>
      <c r="C117" s="15"/>
      <c r="D117" s="15"/>
      <c r="E117" s="15"/>
      <c r="F117" s="15"/>
      <c r="G117" s="15"/>
      <c r="H117" s="16"/>
      <c r="I117" s="8"/>
      <c r="J117" s="17" t="n">
        <f aca="false">IF(ISNUMBER(C117),(C117+N(D117))*(1+Settings!$B$5),0)</f>
        <v>0</v>
      </c>
      <c r="K117" s="17" t="n">
        <f aca="false">IF(OR(B117="",J117=0),0,IF(U117="flat",V117*J117,IF(U117="cliff",IF(J117&lt;=W117,V117*J117,IF(J117&lt;=Y117,X117*J117,Z117*J117)),V117*MIN(J117,W117)+X117*MAX(0,MIN(J117,Y117)-W117)+Z117*MAX(0,J117-Y117))))</f>
        <v>0</v>
      </c>
      <c r="L117" s="17" t="n">
        <f aca="false">IF(J117=0,0,IF(AND(ISNUMBER(AA117),J117&gt;=AA117),0,IF(J117&lt;=10,0.3,0.4)))</f>
        <v>0</v>
      </c>
      <c r="M117" s="17" t="n">
        <f aca="false">N(H117)*J117+IF(I117="Y",0.0165*J117,0)+IF(Settings!$B$6="Yes",Settings!$B$7,0)</f>
        <v>0</v>
      </c>
      <c r="N117" s="17" t="n">
        <f aca="false">K117+L117+M117</f>
        <v>0</v>
      </c>
      <c r="O117" s="17" t="n">
        <f aca="false">IF(ISNUMBER(C117),C117+N(D117)-N117,0)</f>
        <v>0</v>
      </c>
      <c r="P117" s="17" t="n">
        <f aca="false">IF(ISNUMBER(C117),O117-N(E117)-N(F117)-N(G117),0)</f>
        <v>0</v>
      </c>
      <c r="Q117" s="18" t="str">
        <f aca="false">IF(AND(ISNUMBER(C117),C117+N(D117)&gt;0),P117/(C117+N(D117)),"")</f>
        <v/>
      </c>
      <c r="R117" s="18" t="str">
        <f aca="false">IF(AND(ISNUMBER(C117),C117&gt;0),N117/C117,"")</f>
        <v/>
      </c>
      <c r="S117" s="19" t="str">
        <f aca="false">IF(OR(U117&lt;&gt;"cliff",J117=0),"",IF(AND(J117&gt;W117*0.85,J117&lt;=W117),"Just under a cliff",IF(AND(U117="cliff",J117&gt;W117,J117&lt;=W117*1.15),"Just over a cliff","")))</f>
        <v/>
      </c>
      <c r="U117" s="0" t="str">
        <f aca="false">IF(B117="","",IF(Settings!$B$4="Basic Store or higher",INDEX(Rates!$H$5:$H$25,MATCH(B117,Rates!$A$5:$A$25,0)),INDEX(Rates!$B$5:$B$25,MATCH(B117,Rates!$A$5:$A$25,0))))</f>
        <v/>
      </c>
      <c r="V117" s="0" t="str">
        <f aca="false">IF(B117="","",IF(Settings!$B$4="Basic Store or higher",INDEX(Rates!$I$5:$I$25,MATCH(B117,Rates!$A$5:$A$25,0)),INDEX(Rates!$C$5:$C$25,MATCH(B117,Rates!$A$5:$A$25,0))))</f>
        <v/>
      </c>
      <c r="W117" s="0" t="str">
        <f aca="false">IF(B117="","",IF(Settings!$B$4="Basic Store or higher",INDEX(Rates!$J$5:$J$25,MATCH(B117,Rates!$A$5:$A$25,0)),INDEX(Rates!$D$5:$D$25,MATCH(B117,Rates!$A$5:$A$25,0))))</f>
        <v/>
      </c>
      <c r="X117" s="0" t="str">
        <f aca="false">IF(B117="","",IF(Settings!$B$4="Basic Store or higher",INDEX(Rates!$K$5:$K$25,MATCH(B117,Rates!$A$5:$A$25,0)),INDEX(Rates!$E$5:$E$25,MATCH(B117,Rates!$A$5:$A$25,0))))</f>
        <v/>
      </c>
      <c r="Y117" s="0" t="str">
        <f aca="false">IF(B117="","",IF(Settings!$B$4="Basic Store or higher",INDEX(Rates!$L$5:$L$25,MATCH(B117,Rates!$A$5:$A$25,0)),INDEX(Rates!$F$5:$F$25,MATCH(B117,Rates!$A$5:$A$25,0))))</f>
        <v/>
      </c>
      <c r="Z117" s="0" t="str">
        <f aca="false">IF(B117="","",IF(Settings!$B$4="Basic Store or higher",INDEX(Rates!$M$5:$M$25,MATCH(B117,Rates!$A$5:$A$25,0)),INDEX(Rates!$G$5:$G$25,MATCH(B117,Rates!$A$5:$A$25,0))))</f>
        <v/>
      </c>
      <c r="AA117" s="0" t="str">
        <f aca="false">IF(B117="","",INDEX(Rates!$N$5:$N$25,MATCH(B117,Rates!$A$5:$A$25,0)))</f>
        <v/>
      </c>
    </row>
    <row r="118" customFormat="false" ht="15" hidden="false" customHeight="false" outlineLevel="0" collapsed="false">
      <c r="A118" s="8"/>
      <c r="B118" s="8"/>
      <c r="C118" s="15"/>
      <c r="D118" s="15"/>
      <c r="E118" s="15"/>
      <c r="F118" s="15"/>
      <c r="G118" s="15"/>
      <c r="H118" s="16"/>
      <c r="I118" s="8"/>
      <c r="J118" s="17" t="n">
        <f aca="false">IF(ISNUMBER(C118),(C118+N(D118))*(1+Settings!$B$5),0)</f>
        <v>0</v>
      </c>
      <c r="K118" s="17" t="n">
        <f aca="false">IF(OR(B118="",J118=0),0,IF(U118="flat",V118*J118,IF(U118="cliff",IF(J118&lt;=W118,V118*J118,IF(J118&lt;=Y118,X118*J118,Z118*J118)),V118*MIN(J118,W118)+X118*MAX(0,MIN(J118,Y118)-W118)+Z118*MAX(0,J118-Y118))))</f>
        <v>0</v>
      </c>
      <c r="L118" s="17" t="n">
        <f aca="false">IF(J118=0,0,IF(AND(ISNUMBER(AA118),J118&gt;=AA118),0,IF(J118&lt;=10,0.3,0.4)))</f>
        <v>0</v>
      </c>
      <c r="M118" s="17" t="n">
        <f aca="false">N(H118)*J118+IF(I118="Y",0.0165*J118,0)+IF(Settings!$B$6="Yes",Settings!$B$7,0)</f>
        <v>0</v>
      </c>
      <c r="N118" s="17" t="n">
        <f aca="false">K118+L118+M118</f>
        <v>0</v>
      </c>
      <c r="O118" s="17" t="n">
        <f aca="false">IF(ISNUMBER(C118),C118+N(D118)-N118,0)</f>
        <v>0</v>
      </c>
      <c r="P118" s="17" t="n">
        <f aca="false">IF(ISNUMBER(C118),O118-N(E118)-N(F118)-N(G118),0)</f>
        <v>0</v>
      </c>
      <c r="Q118" s="18" t="str">
        <f aca="false">IF(AND(ISNUMBER(C118),C118+N(D118)&gt;0),P118/(C118+N(D118)),"")</f>
        <v/>
      </c>
      <c r="R118" s="18" t="str">
        <f aca="false">IF(AND(ISNUMBER(C118),C118&gt;0),N118/C118,"")</f>
        <v/>
      </c>
      <c r="S118" s="19" t="str">
        <f aca="false">IF(OR(U118&lt;&gt;"cliff",J118=0),"",IF(AND(J118&gt;W118*0.85,J118&lt;=W118),"Just under a cliff",IF(AND(U118="cliff",J118&gt;W118,J118&lt;=W118*1.15),"Just over a cliff","")))</f>
        <v/>
      </c>
      <c r="U118" s="0" t="str">
        <f aca="false">IF(B118="","",IF(Settings!$B$4="Basic Store or higher",INDEX(Rates!$H$5:$H$25,MATCH(B118,Rates!$A$5:$A$25,0)),INDEX(Rates!$B$5:$B$25,MATCH(B118,Rates!$A$5:$A$25,0))))</f>
        <v/>
      </c>
      <c r="V118" s="0" t="str">
        <f aca="false">IF(B118="","",IF(Settings!$B$4="Basic Store or higher",INDEX(Rates!$I$5:$I$25,MATCH(B118,Rates!$A$5:$A$25,0)),INDEX(Rates!$C$5:$C$25,MATCH(B118,Rates!$A$5:$A$25,0))))</f>
        <v/>
      </c>
      <c r="W118" s="0" t="str">
        <f aca="false">IF(B118="","",IF(Settings!$B$4="Basic Store or higher",INDEX(Rates!$J$5:$J$25,MATCH(B118,Rates!$A$5:$A$25,0)),INDEX(Rates!$D$5:$D$25,MATCH(B118,Rates!$A$5:$A$25,0))))</f>
        <v/>
      </c>
      <c r="X118" s="0" t="str">
        <f aca="false">IF(B118="","",IF(Settings!$B$4="Basic Store or higher",INDEX(Rates!$K$5:$K$25,MATCH(B118,Rates!$A$5:$A$25,0)),INDEX(Rates!$E$5:$E$25,MATCH(B118,Rates!$A$5:$A$25,0))))</f>
        <v/>
      </c>
      <c r="Y118" s="0" t="str">
        <f aca="false">IF(B118="","",IF(Settings!$B$4="Basic Store or higher",INDEX(Rates!$L$5:$L$25,MATCH(B118,Rates!$A$5:$A$25,0)),INDEX(Rates!$F$5:$F$25,MATCH(B118,Rates!$A$5:$A$25,0))))</f>
        <v/>
      </c>
      <c r="Z118" s="0" t="str">
        <f aca="false">IF(B118="","",IF(Settings!$B$4="Basic Store or higher",INDEX(Rates!$M$5:$M$25,MATCH(B118,Rates!$A$5:$A$25,0)),INDEX(Rates!$G$5:$G$25,MATCH(B118,Rates!$A$5:$A$25,0))))</f>
        <v/>
      </c>
      <c r="AA118" s="0" t="str">
        <f aca="false">IF(B118="","",INDEX(Rates!$N$5:$N$25,MATCH(B118,Rates!$A$5:$A$25,0)))</f>
        <v/>
      </c>
    </row>
    <row r="119" customFormat="false" ht="15" hidden="false" customHeight="false" outlineLevel="0" collapsed="false">
      <c r="A119" s="8"/>
      <c r="B119" s="8"/>
      <c r="C119" s="15"/>
      <c r="D119" s="15"/>
      <c r="E119" s="15"/>
      <c r="F119" s="15"/>
      <c r="G119" s="15"/>
      <c r="H119" s="16"/>
      <c r="I119" s="8"/>
      <c r="J119" s="17" t="n">
        <f aca="false">IF(ISNUMBER(C119),(C119+N(D119))*(1+Settings!$B$5),0)</f>
        <v>0</v>
      </c>
      <c r="K119" s="17" t="n">
        <f aca="false">IF(OR(B119="",J119=0),0,IF(U119="flat",V119*J119,IF(U119="cliff",IF(J119&lt;=W119,V119*J119,IF(J119&lt;=Y119,X119*J119,Z119*J119)),V119*MIN(J119,W119)+X119*MAX(0,MIN(J119,Y119)-W119)+Z119*MAX(0,J119-Y119))))</f>
        <v>0</v>
      </c>
      <c r="L119" s="17" t="n">
        <f aca="false">IF(J119=0,0,IF(AND(ISNUMBER(AA119),J119&gt;=AA119),0,IF(J119&lt;=10,0.3,0.4)))</f>
        <v>0</v>
      </c>
      <c r="M119" s="17" t="n">
        <f aca="false">N(H119)*J119+IF(I119="Y",0.0165*J119,0)+IF(Settings!$B$6="Yes",Settings!$B$7,0)</f>
        <v>0</v>
      </c>
      <c r="N119" s="17" t="n">
        <f aca="false">K119+L119+M119</f>
        <v>0</v>
      </c>
      <c r="O119" s="17" t="n">
        <f aca="false">IF(ISNUMBER(C119),C119+N(D119)-N119,0)</f>
        <v>0</v>
      </c>
      <c r="P119" s="17" t="n">
        <f aca="false">IF(ISNUMBER(C119),O119-N(E119)-N(F119)-N(G119),0)</f>
        <v>0</v>
      </c>
      <c r="Q119" s="18" t="str">
        <f aca="false">IF(AND(ISNUMBER(C119),C119+N(D119)&gt;0),P119/(C119+N(D119)),"")</f>
        <v/>
      </c>
      <c r="R119" s="18" t="str">
        <f aca="false">IF(AND(ISNUMBER(C119),C119&gt;0),N119/C119,"")</f>
        <v/>
      </c>
      <c r="S119" s="19" t="str">
        <f aca="false">IF(OR(U119&lt;&gt;"cliff",J119=0),"",IF(AND(J119&gt;W119*0.85,J119&lt;=W119),"Just under a cliff",IF(AND(U119="cliff",J119&gt;W119,J119&lt;=W119*1.15),"Just over a cliff","")))</f>
        <v/>
      </c>
      <c r="U119" s="0" t="str">
        <f aca="false">IF(B119="","",IF(Settings!$B$4="Basic Store or higher",INDEX(Rates!$H$5:$H$25,MATCH(B119,Rates!$A$5:$A$25,0)),INDEX(Rates!$B$5:$B$25,MATCH(B119,Rates!$A$5:$A$25,0))))</f>
        <v/>
      </c>
      <c r="V119" s="0" t="str">
        <f aca="false">IF(B119="","",IF(Settings!$B$4="Basic Store or higher",INDEX(Rates!$I$5:$I$25,MATCH(B119,Rates!$A$5:$A$25,0)),INDEX(Rates!$C$5:$C$25,MATCH(B119,Rates!$A$5:$A$25,0))))</f>
        <v/>
      </c>
      <c r="W119" s="0" t="str">
        <f aca="false">IF(B119="","",IF(Settings!$B$4="Basic Store or higher",INDEX(Rates!$J$5:$J$25,MATCH(B119,Rates!$A$5:$A$25,0)),INDEX(Rates!$D$5:$D$25,MATCH(B119,Rates!$A$5:$A$25,0))))</f>
        <v/>
      </c>
      <c r="X119" s="0" t="str">
        <f aca="false">IF(B119="","",IF(Settings!$B$4="Basic Store or higher",INDEX(Rates!$K$5:$K$25,MATCH(B119,Rates!$A$5:$A$25,0)),INDEX(Rates!$E$5:$E$25,MATCH(B119,Rates!$A$5:$A$25,0))))</f>
        <v/>
      </c>
      <c r="Y119" s="0" t="str">
        <f aca="false">IF(B119="","",IF(Settings!$B$4="Basic Store or higher",INDEX(Rates!$L$5:$L$25,MATCH(B119,Rates!$A$5:$A$25,0)),INDEX(Rates!$F$5:$F$25,MATCH(B119,Rates!$A$5:$A$25,0))))</f>
        <v/>
      </c>
      <c r="Z119" s="0" t="str">
        <f aca="false">IF(B119="","",IF(Settings!$B$4="Basic Store or higher",INDEX(Rates!$M$5:$M$25,MATCH(B119,Rates!$A$5:$A$25,0)),INDEX(Rates!$G$5:$G$25,MATCH(B119,Rates!$A$5:$A$25,0))))</f>
        <v/>
      </c>
      <c r="AA119" s="0" t="str">
        <f aca="false">IF(B119="","",INDEX(Rates!$N$5:$N$25,MATCH(B119,Rates!$A$5:$A$25,0)))</f>
        <v/>
      </c>
    </row>
    <row r="120" customFormat="false" ht="15" hidden="false" customHeight="false" outlineLevel="0" collapsed="false">
      <c r="A120" s="8"/>
      <c r="B120" s="8"/>
      <c r="C120" s="15"/>
      <c r="D120" s="15"/>
      <c r="E120" s="15"/>
      <c r="F120" s="15"/>
      <c r="G120" s="15"/>
      <c r="H120" s="16"/>
      <c r="I120" s="8"/>
      <c r="J120" s="17" t="n">
        <f aca="false">IF(ISNUMBER(C120),(C120+N(D120))*(1+Settings!$B$5),0)</f>
        <v>0</v>
      </c>
      <c r="K120" s="17" t="n">
        <f aca="false">IF(OR(B120="",J120=0),0,IF(U120="flat",V120*J120,IF(U120="cliff",IF(J120&lt;=W120,V120*J120,IF(J120&lt;=Y120,X120*J120,Z120*J120)),V120*MIN(J120,W120)+X120*MAX(0,MIN(J120,Y120)-W120)+Z120*MAX(0,J120-Y120))))</f>
        <v>0</v>
      </c>
      <c r="L120" s="17" t="n">
        <f aca="false">IF(J120=0,0,IF(AND(ISNUMBER(AA120),J120&gt;=AA120),0,IF(J120&lt;=10,0.3,0.4)))</f>
        <v>0</v>
      </c>
      <c r="M120" s="17" t="n">
        <f aca="false">N(H120)*J120+IF(I120="Y",0.0165*J120,0)+IF(Settings!$B$6="Yes",Settings!$B$7,0)</f>
        <v>0</v>
      </c>
      <c r="N120" s="17" t="n">
        <f aca="false">K120+L120+M120</f>
        <v>0</v>
      </c>
      <c r="O120" s="17" t="n">
        <f aca="false">IF(ISNUMBER(C120),C120+N(D120)-N120,0)</f>
        <v>0</v>
      </c>
      <c r="P120" s="17" t="n">
        <f aca="false">IF(ISNUMBER(C120),O120-N(E120)-N(F120)-N(G120),0)</f>
        <v>0</v>
      </c>
      <c r="Q120" s="18" t="str">
        <f aca="false">IF(AND(ISNUMBER(C120),C120+N(D120)&gt;0),P120/(C120+N(D120)),"")</f>
        <v/>
      </c>
      <c r="R120" s="18" t="str">
        <f aca="false">IF(AND(ISNUMBER(C120),C120&gt;0),N120/C120,"")</f>
        <v/>
      </c>
      <c r="S120" s="19" t="str">
        <f aca="false">IF(OR(U120&lt;&gt;"cliff",J120=0),"",IF(AND(J120&gt;W120*0.85,J120&lt;=W120),"Just under a cliff",IF(AND(U120="cliff",J120&gt;W120,J120&lt;=W120*1.15),"Just over a cliff","")))</f>
        <v/>
      </c>
      <c r="U120" s="0" t="str">
        <f aca="false">IF(B120="","",IF(Settings!$B$4="Basic Store or higher",INDEX(Rates!$H$5:$H$25,MATCH(B120,Rates!$A$5:$A$25,0)),INDEX(Rates!$B$5:$B$25,MATCH(B120,Rates!$A$5:$A$25,0))))</f>
        <v/>
      </c>
      <c r="V120" s="0" t="str">
        <f aca="false">IF(B120="","",IF(Settings!$B$4="Basic Store or higher",INDEX(Rates!$I$5:$I$25,MATCH(B120,Rates!$A$5:$A$25,0)),INDEX(Rates!$C$5:$C$25,MATCH(B120,Rates!$A$5:$A$25,0))))</f>
        <v/>
      </c>
      <c r="W120" s="0" t="str">
        <f aca="false">IF(B120="","",IF(Settings!$B$4="Basic Store or higher",INDEX(Rates!$J$5:$J$25,MATCH(B120,Rates!$A$5:$A$25,0)),INDEX(Rates!$D$5:$D$25,MATCH(B120,Rates!$A$5:$A$25,0))))</f>
        <v/>
      </c>
      <c r="X120" s="0" t="str">
        <f aca="false">IF(B120="","",IF(Settings!$B$4="Basic Store or higher",INDEX(Rates!$K$5:$K$25,MATCH(B120,Rates!$A$5:$A$25,0)),INDEX(Rates!$E$5:$E$25,MATCH(B120,Rates!$A$5:$A$25,0))))</f>
        <v/>
      </c>
      <c r="Y120" s="0" t="str">
        <f aca="false">IF(B120="","",IF(Settings!$B$4="Basic Store or higher",INDEX(Rates!$L$5:$L$25,MATCH(B120,Rates!$A$5:$A$25,0)),INDEX(Rates!$F$5:$F$25,MATCH(B120,Rates!$A$5:$A$25,0))))</f>
        <v/>
      </c>
      <c r="Z120" s="0" t="str">
        <f aca="false">IF(B120="","",IF(Settings!$B$4="Basic Store or higher",INDEX(Rates!$M$5:$M$25,MATCH(B120,Rates!$A$5:$A$25,0)),INDEX(Rates!$G$5:$G$25,MATCH(B120,Rates!$A$5:$A$25,0))))</f>
        <v/>
      </c>
      <c r="AA120" s="0" t="str">
        <f aca="false">IF(B120="","",INDEX(Rates!$N$5:$N$25,MATCH(B120,Rates!$A$5:$A$25,0)))</f>
        <v/>
      </c>
    </row>
    <row r="121" customFormat="false" ht="15" hidden="false" customHeight="false" outlineLevel="0" collapsed="false">
      <c r="A121" s="8"/>
      <c r="B121" s="8"/>
      <c r="C121" s="15"/>
      <c r="D121" s="15"/>
      <c r="E121" s="15"/>
      <c r="F121" s="15"/>
      <c r="G121" s="15"/>
      <c r="H121" s="16"/>
      <c r="I121" s="8"/>
      <c r="J121" s="17" t="n">
        <f aca="false">IF(ISNUMBER(C121),(C121+N(D121))*(1+Settings!$B$5),0)</f>
        <v>0</v>
      </c>
      <c r="K121" s="17" t="n">
        <f aca="false">IF(OR(B121="",J121=0),0,IF(U121="flat",V121*J121,IF(U121="cliff",IF(J121&lt;=W121,V121*J121,IF(J121&lt;=Y121,X121*J121,Z121*J121)),V121*MIN(J121,W121)+X121*MAX(0,MIN(J121,Y121)-W121)+Z121*MAX(0,J121-Y121))))</f>
        <v>0</v>
      </c>
      <c r="L121" s="17" t="n">
        <f aca="false">IF(J121=0,0,IF(AND(ISNUMBER(AA121),J121&gt;=AA121),0,IF(J121&lt;=10,0.3,0.4)))</f>
        <v>0</v>
      </c>
      <c r="M121" s="17" t="n">
        <f aca="false">N(H121)*J121+IF(I121="Y",0.0165*J121,0)+IF(Settings!$B$6="Yes",Settings!$B$7,0)</f>
        <v>0</v>
      </c>
      <c r="N121" s="17" t="n">
        <f aca="false">K121+L121+M121</f>
        <v>0</v>
      </c>
      <c r="O121" s="17" t="n">
        <f aca="false">IF(ISNUMBER(C121),C121+N(D121)-N121,0)</f>
        <v>0</v>
      </c>
      <c r="P121" s="17" t="n">
        <f aca="false">IF(ISNUMBER(C121),O121-N(E121)-N(F121)-N(G121),0)</f>
        <v>0</v>
      </c>
      <c r="Q121" s="18" t="str">
        <f aca="false">IF(AND(ISNUMBER(C121),C121+N(D121)&gt;0),P121/(C121+N(D121)),"")</f>
        <v/>
      </c>
      <c r="R121" s="18" t="str">
        <f aca="false">IF(AND(ISNUMBER(C121),C121&gt;0),N121/C121,"")</f>
        <v/>
      </c>
      <c r="S121" s="19" t="str">
        <f aca="false">IF(OR(U121&lt;&gt;"cliff",J121=0),"",IF(AND(J121&gt;W121*0.85,J121&lt;=W121),"Just under a cliff",IF(AND(U121="cliff",J121&gt;W121,J121&lt;=W121*1.15),"Just over a cliff","")))</f>
        <v/>
      </c>
      <c r="U121" s="0" t="str">
        <f aca="false">IF(B121="","",IF(Settings!$B$4="Basic Store or higher",INDEX(Rates!$H$5:$H$25,MATCH(B121,Rates!$A$5:$A$25,0)),INDEX(Rates!$B$5:$B$25,MATCH(B121,Rates!$A$5:$A$25,0))))</f>
        <v/>
      </c>
      <c r="V121" s="0" t="str">
        <f aca="false">IF(B121="","",IF(Settings!$B$4="Basic Store or higher",INDEX(Rates!$I$5:$I$25,MATCH(B121,Rates!$A$5:$A$25,0)),INDEX(Rates!$C$5:$C$25,MATCH(B121,Rates!$A$5:$A$25,0))))</f>
        <v/>
      </c>
      <c r="W121" s="0" t="str">
        <f aca="false">IF(B121="","",IF(Settings!$B$4="Basic Store or higher",INDEX(Rates!$J$5:$J$25,MATCH(B121,Rates!$A$5:$A$25,0)),INDEX(Rates!$D$5:$D$25,MATCH(B121,Rates!$A$5:$A$25,0))))</f>
        <v/>
      </c>
      <c r="X121" s="0" t="str">
        <f aca="false">IF(B121="","",IF(Settings!$B$4="Basic Store or higher",INDEX(Rates!$K$5:$K$25,MATCH(B121,Rates!$A$5:$A$25,0)),INDEX(Rates!$E$5:$E$25,MATCH(B121,Rates!$A$5:$A$25,0))))</f>
        <v/>
      </c>
      <c r="Y121" s="0" t="str">
        <f aca="false">IF(B121="","",IF(Settings!$B$4="Basic Store or higher",INDEX(Rates!$L$5:$L$25,MATCH(B121,Rates!$A$5:$A$25,0)),INDEX(Rates!$F$5:$F$25,MATCH(B121,Rates!$A$5:$A$25,0))))</f>
        <v/>
      </c>
      <c r="Z121" s="0" t="str">
        <f aca="false">IF(B121="","",IF(Settings!$B$4="Basic Store or higher",INDEX(Rates!$M$5:$M$25,MATCH(B121,Rates!$A$5:$A$25,0)),INDEX(Rates!$G$5:$G$25,MATCH(B121,Rates!$A$5:$A$25,0))))</f>
        <v/>
      </c>
      <c r="AA121" s="0" t="str">
        <f aca="false">IF(B121="","",INDEX(Rates!$N$5:$N$25,MATCH(B121,Rates!$A$5:$A$25,0)))</f>
        <v/>
      </c>
    </row>
    <row r="122" customFormat="false" ht="15" hidden="false" customHeight="false" outlineLevel="0" collapsed="false">
      <c r="A122" s="8"/>
      <c r="B122" s="8"/>
      <c r="C122" s="15"/>
      <c r="D122" s="15"/>
      <c r="E122" s="15"/>
      <c r="F122" s="15"/>
      <c r="G122" s="15"/>
      <c r="H122" s="16"/>
      <c r="I122" s="8"/>
      <c r="J122" s="17" t="n">
        <f aca="false">IF(ISNUMBER(C122),(C122+N(D122))*(1+Settings!$B$5),0)</f>
        <v>0</v>
      </c>
      <c r="K122" s="17" t="n">
        <f aca="false">IF(OR(B122="",J122=0),0,IF(U122="flat",V122*J122,IF(U122="cliff",IF(J122&lt;=W122,V122*J122,IF(J122&lt;=Y122,X122*J122,Z122*J122)),V122*MIN(J122,W122)+X122*MAX(0,MIN(J122,Y122)-W122)+Z122*MAX(0,J122-Y122))))</f>
        <v>0</v>
      </c>
      <c r="L122" s="17" t="n">
        <f aca="false">IF(J122=0,0,IF(AND(ISNUMBER(AA122),J122&gt;=AA122),0,IF(J122&lt;=10,0.3,0.4)))</f>
        <v>0</v>
      </c>
      <c r="M122" s="17" t="n">
        <f aca="false">N(H122)*J122+IF(I122="Y",0.0165*J122,0)+IF(Settings!$B$6="Yes",Settings!$B$7,0)</f>
        <v>0</v>
      </c>
      <c r="N122" s="17" t="n">
        <f aca="false">K122+L122+M122</f>
        <v>0</v>
      </c>
      <c r="O122" s="17" t="n">
        <f aca="false">IF(ISNUMBER(C122),C122+N(D122)-N122,0)</f>
        <v>0</v>
      </c>
      <c r="P122" s="17" t="n">
        <f aca="false">IF(ISNUMBER(C122),O122-N(E122)-N(F122)-N(G122),0)</f>
        <v>0</v>
      </c>
      <c r="Q122" s="18" t="str">
        <f aca="false">IF(AND(ISNUMBER(C122),C122+N(D122)&gt;0),P122/(C122+N(D122)),"")</f>
        <v/>
      </c>
      <c r="R122" s="18" t="str">
        <f aca="false">IF(AND(ISNUMBER(C122),C122&gt;0),N122/C122,"")</f>
        <v/>
      </c>
      <c r="S122" s="19" t="str">
        <f aca="false">IF(OR(U122&lt;&gt;"cliff",J122=0),"",IF(AND(J122&gt;W122*0.85,J122&lt;=W122),"Just under a cliff",IF(AND(U122="cliff",J122&gt;W122,J122&lt;=W122*1.15),"Just over a cliff","")))</f>
        <v/>
      </c>
      <c r="U122" s="0" t="str">
        <f aca="false">IF(B122="","",IF(Settings!$B$4="Basic Store or higher",INDEX(Rates!$H$5:$H$25,MATCH(B122,Rates!$A$5:$A$25,0)),INDEX(Rates!$B$5:$B$25,MATCH(B122,Rates!$A$5:$A$25,0))))</f>
        <v/>
      </c>
      <c r="V122" s="0" t="str">
        <f aca="false">IF(B122="","",IF(Settings!$B$4="Basic Store or higher",INDEX(Rates!$I$5:$I$25,MATCH(B122,Rates!$A$5:$A$25,0)),INDEX(Rates!$C$5:$C$25,MATCH(B122,Rates!$A$5:$A$25,0))))</f>
        <v/>
      </c>
      <c r="W122" s="0" t="str">
        <f aca="false">IF(B122="","",IF(Settings!$B$4="Basic Store or higher",INDEX(Rates!$J$5:$J$25,MATCH(B122,Rates!$A$5:$A$25,0)),INDEX(Rates!$D$5:$D$25,MATCH(B122,Rates!$A$5:$A$25,0))))</f>
        <v/>
      </c>
      <c r="X122" s="0" t="str">
        <f aca="false">IF(B122="","",IF(Settings!$B$4="Basic Store or higher",INDEX(Rates!$K$5:$K$25,MATCH(B122,Rates!$A$5:$A$25,0)),INDEX(Rates!$E$5:$E$25,MATCH(B122,Rates!$A$5:$A$25,0))))</f>
        <v/>
      </c>
      <c r="Y122" s="0" t="str">
        <f aca="false">IF(B122="","",IF(Settings!$B$4="Basic Store or higher",INDEX(Rates!$L$5:$L$25,MATCH(B122,Rates!$A$5:$A$25,0)),INDEX(Rates!$F$5:$F$25,MATCH(B122,Rates!$A$5:$A$25,0))))</f>
        <v/>
      </c>
      <c r="Z122" s="0" t="str">
        <f aca="false">IF(B122="","",IF(Settings!$B$4="Basic Store or higher",INDEX(Rates!$M$5:$M$25,MATCH(B122,Rates!$A$5:$A$25,0)),INDEX(Rates!$G$5:$G$25,MATCH(B122,Rates!$A$5:$A$25,0))))</f>
        <v/>
      </c>
      <c r="AA122" s="0" t="str">
        <f aca="false">IF(B122="","",INDEX(Rates!$N$5:$N$25,MATCH(B122,Rates!$A$5:$A$25,0)))</f>
        <v/>
      </c>
    </row>
    <row r="123" customFormat="false" ht="15" hidden="false" customHeight="false" outlineLevel="0" collapsed="false">
      <c r="A123" s="8"/>
      <c r="B123" s="8"/>
      <c r="C123" s="15"/>
      <c r="D123" s="15"/>
      <c r="E123" s="15"/>
      <c r="F123" s="15"/>
      <c r="G123" s="15"/>
      <c r="H123" s="16"/>
      <c r="I123" s="8"/>
      <c r="J123" s="17" t="n">
        <f aca="false">IF(ISNUMBER(C123),(C123+N(D123))*(1+Settings!$B$5),0)</f>
        <v>0</v>
      </c>
      <c r="K123" s="17" t="n">
        <f aca="false">IF(OR(B123="",J123=0),0,IF(U123="flat",V123*J123,IF(U123="cliff",IF(J123&lt;=W123,V123*J123,IF(J123&lt;=Y123,X123*J123,Z123*J123)),V123*MIN(J123,W123)+X123*MAX(0,MIN(J123,Y123)-W123)+Z123*MAX(0,J123-Y123))))</f>
        <v>0</v>
      </c>
      <c r="L123" s="17" t="n">
        <f aca="false">IF(J123=0,0,IF(AND(ISNUMBER(AA123),J123&gt;=AA123),0,IF(J123&lt;=10,0.3,0.4)))</f>
        <v>0</v>
      </c>
      <c r="M123" s="17" t="n">
        <f aca="false">N(H123)*J123+IF(I123="Y",0.0165*J123,0)+IF(Settings!$B$6="Yes",Settings!$B$7,0)</f>
        <v>0</v>
      </c>
      <c r="N123" s="17" t="n">
        <f aca="false">K123+L123+M123</f>
        <v>0</v>
      </c>
      <c r="O123" s="17" t="n">
        <f aca="false">IF(ISNUMBER(C123),C123+N(D123)-N123,0)</f>
        <v>0</v>
      </c>
      <c r="P123" s="17" t="n">
        <f aca="false">IF(ISNUMBER(C123),O123-N(E123)-N(F123)-N(G123),0)</f>
        <v>0</v>
      </c>
      <c r="Q123" s="18" t="str">
        <f aca="false">IF(AND(ISNUMBER(C123),C123+N(D123)&gt;0),P123/(C123+N(D123)),"")</f>
        <v/>
      </c>
      <c r="R123" s="18" t="str">
        <f aca="false">IF(AND(ISNUMBER(C123),C123&gt;0),N123/C123,"")</f>
        <v/>
      </c>
      <c r="S123" s="19" t="str">
        <f aca="false">IF(OR(U123&lt;&gt;"cliff",J123=0),"",IF(AND(J123&gt;W123*0.85,J123&lt;=W123),"Just under a cliff",IF(AND(U123="cliff",J123&gt;W123,J123&lt;=W123*1.15),"Just over a cliff","")))</f>
        <v/>
      </c>
      <c r="U123" s="0" t="str">
        <f aca="false">IF(B123="","",IF(Settings!$B$4="Basic Store or higher",INDEX(Rates!$H$5:$H$25,MATCH(B123,Rates!$A$5:$A$25,0)),INDEX(Rates!$B$5:$B$25,MATCH(B123,Rates!$A$5:$A$25,0))))</f>
        <v/>
      </c>
      <c r="V123" s="0" t="str">
        <f aca="false">IF(B123="","",IF(Settings!$B$4="Basic Store or higher",INDEX(Rates!$I$5:$I$25,MATCH(B123,Rates!$A$5:$A$25,0)),INDEX(Rates!$C$5:$C$25,MATCH(B123,Rates!$A$5:$A$25,0))))</f>
        <v/>
      </c>
      <c r="W123" s="0" t="str">
        <f aca="false">IF(B123="","",IF(Settings!$B$4="Basic Store or higher",INDEX(Rates!$J$5:$J$25,MATCH(B123,Rates!$A$5:$A$25,0)),INDEX(Rates!$D$5:$D$25,MATCH(B123,Rates!$A$5:$A$25,0))))</f>
        <v/>
      </c>
      <c r="X123" s="0" t="str">
        <f aca="false">IF(B123="","",IF(Settings!$B$4="Basic Store or higher",INDEX(Rates!$K$5:$K$25,MATCH(B123,Rates!$A$5:$A$25,0)),INDEX(Rates!$E$5:$E$25,MATCH(B123,Rates!$A$5:$A$25,0))))</f>
        <v/>
      </c>
      <c r="Y123" s="0" t="str">
        <f aca="false">IF(B123="","",IF(Settings!$B$4="Basic Store or higher",INDEX(Rates!$L$5:$L$25,MATCH(B123,Rates!$A$5:$A$25,0)),INDEX(Rates!$F$5:$F$25,MATCH(B123,Rates!$A$5:$A$25,0))))</f>
        <v/>
      </c>
      <c r="Z123" s="0" t="str">
        <f aca="false">IF(B123="","",IF(Settings!$B$4="Basic Store or higher",INDEX(Rates!$M$5:$M$25,MATCH(B123,Rates!$A$5:$A$25,0)),INDEX(Rates!$G$5:$G$25,MATCH(B123,Rates!$A$5:$A$25,0))))</f>
        <v/>
      </c>
      <c r="AA123" s="0" t="str">
        <f aca="false">IF(B123="","",INDEX(Rates!$N$5:$N$25,MATCH(B123,Rates!$A$5:$A$25,0)))</f>
        <v/>
      </c>
    </row>
    <row r="124" customFormat="false" ht="15" hidden="false" customHeight="false" outlineLevel="0" collapsed="false">
      <c r="A124" s="8"/>
      <c r="B124" s="8"/>
      <c r="C124" s="15"/>
      <c r="D124" s="15"/>
      <c r="E124" s="15"/>
      <c r="F124" s="15"/>
      <c r="G124" s="15"/>
      <c r="H124" s="16"/>
      <c r="I124" s="8"/>
      <c r="J124" s="17" t="n">
        <f aca="false">IF(ISNUMBER(C124),(C124+N(D124))*(1+Settings!$B$5),0)</f>
        <v>0</v>
      </c>
      <c r="K124" s="17" t="n">
        <f aca="false">IF(OR(B124="",J124=0),0,IF(U124="flat",V124*J124,IF(U124="cliff",IF(J124&lt;=W124,V124*J124,IF(J124&lt;=Y124,X124*J124,Z124*J124)),V124*MIN(J124,W124)+X124*MAX(0,MIN(J124,Y124)-W124)+Z124*MAX(0,J124-Y124))))</f>
        <v>0</v>
      </c>
      <c r="L124" s="17" t="n">
        <f aca="false">IF(J124=0,0,IF(AND(ISNUMBER(AA124),J124&gt;=AA124),0,IF(J124&lt;=10,0.3,0.4)))</f>
        <v>0</v>
      </c>
      <c r="M124" s="17" t="n">
        <f aca="false">N(H124)*J124+IF(I124="Y",0.0165*J124,0)+IF(Settings!$B$6="Yes",Settings!$B$7,0)</f>
        <v>0</v>
      </c>
      <c r="N124" s="17" t="n">
        <f aca="false">K124+L124+M124</f>
        <v>0</v>
      </c>
      <c r="O124" s="17" t="n">
        <f aca="false">IF(ISNUMBER(C124),C124+N(D124)-N124,0)</f>
        <v>0</v>
      </c>
      <c r="P124" s="17" t="n">
        <f aca="false">IF(ISNUMBER(C124),O124-N(E124)-N(F124)-N(G124),0)</f>
        <v>0</v>
      </c>
      <c r="Q124" s="18" t="str">
        <f aca="false">IF(AND(ISNUMBER(C124),C124+N(D124)&gt;0),P124/(C124+N(D124)),"")</f>
        <v/>
      </c>
      <c r="R124" s="18" t="str">
        <f aca="false">IF(AND(ISNUMBER(C124),C124&gt;0),N124/C124,"")</f>
        <v/>
      </c>
      <c r="S124" s="19" t="str">
        <f aca="false">IF(OR(U124&lt;&gt;"cliff",J124=0),"",IF(AND(J124&gt;W124*0.85,J124&lt;=W124),"Just under a cliff",IF(AND(U124="cliff",J124&gt;W124,J124&lt;=W124*1.15),"Just over a cliff","")))</f>
        <v/>
      </c>
      <c r="U124" s="0" t="str">
        <f aca="false">IF(B124="","",IF(Settings!$B$4="Basic Store or higher",INDEX(Rates!$H$5:$H$25,MATCH(B124,Rates!$A$5:$A$25,0)),INDEX(Rates!$B$5:$B$25,MATCH(B124,Rates!$A$5:$A$25,0))))</f>
        <v/>
      </c>
      <c r="V124" s="0" t="str">
        <f aca="false">IF(B124="","",IF(Settings!$B$4="Basic Store or higher",INDEX(Rates!$I$5:$I$25,MATCH(B124,Rates!$A$5:$A$25,0)),INDEX(Rates!$C$5:$C$25,MATCH(B124,Rates!$A$5:$A$25,0))))</f>
        <v/>
      </c>
      <c r="W124" s="0" t="str">
        <f aca="false">IF(B124="","",IF(Settings!$B$4="Basic Store or higher",INDEX(Rates!$J$5:$J$25,MATCH(B124,Rates!$A$5:$A$25,0)),INDEX(Rates!$D$5:$D$25,MATCH(B124,Rates!$A$5:$A$25,0))))</f>
        <v/>
      </c>
      <c r="X124" s="0" t="str">
        <f aca="false">IF(B124="","",IF(Settings!$B$4="Basic Store or higher",INDEX(Rates!$K$5:$K$25,MATCH(B124,Rates!$A$5:$A$25,0)),INDEX(Rates!$E$5:$E$25,MATCH(B124,Rates!$A$5:$A$25,0))))</f>
        <v/>
      </c>
      <c r="Y124" s="0" t="str">
        <f aca="false">IF(B124="","",IF(Settings!$B$4="Basic Store or higher",INDEX(Rates!$L$5:$L$25,MATCH(B124,Rates!$A$5:$A$25,0)),INDEX(Rates!$F$5:$F$25,MATCH(B124,Rates!$A$5:$A$25,0))))</f>
        <v/>
      </c>
      <c r="Z124" s="0" t="str">
        <f aca="false">IF(B124="","",IF(Settings!$B$4="Basic Store or higher",INDEX(Rates!$M$5:$M$25,MATCH(B124,Rates!$A$5:$A$25,0)),INDEX(Rates!$G$5:$G$25,MATCH(B124,Rates!$A$5:$A$25,0))))</f>
        <v/>
      </c>
      <c r="AA124" s="0" t="str">
        <f aca="false">IF(B124="","",INDEX(Rates!$N$5:$N$25,MATCH(B124,Rates!$A$5:$A$25,0)))</f>
        <v/>
      </c>
    </row>
    <row r="125" customFormat="false" ht="15" hidden="false" customHeight="false" outlineLevel="0" collapsed="false">
      <c r="A125" s="8"/>
      <c r="B125" s="8"/>
      <c r="C125" s="15"/>
      <c r="D125" s="15"/>
      <c r="E125" s="15"/>
      <c r="F125" s="15"/>
      <c r="G125" s="15"/>
      <c r="H125" s="16"/>
      <c r="I125" s="8"/>
      <c r="J125" s="17" t="n">
        <f aca="false">IF(ISNUMBER(C125),(C125+N(D125))*(1+Settings!$B$5),0)</f>
        <v>0</v>
      </c>
      <c r="K125" s="17" t="n">
        <f aca="false">IF(OR(B125="",J125=0),0,IF(U125="flat",V125*J125,IF(U125="cliff",IF(J125&lt;=W125,V125*J125,IF(J125&lt;=Y125,X125*J125,Z125*J125)),V125*MIN(J125,W125)+X125*MAX(0,MIN(J125,Y125)-W125)+Z125*MAX(0,J125-Y125))))</f>
        <v>0</v>
      </c>
      <c r="L125" s="17" t="n">
        <f aca="false">IF(J125=0,0,IF(AND(ISNUMBER(AA125),J125&gt;=AA125),0,IF(J125&lt;=10,0.3,0.4)))</f>
        <v>0</v>
      </c>
      <c r="M125" s="17" t="n">
        <f aca="false">N(H125)*J125+IF(I125="Y",0.0165*J125,0)+IF(Settings!$B$6="Yes",Settings!$B$7,0)</f>
        <v>0</v>
      </c>
      <c r="N125" s="17" t="n">
        <f aca="false">K125+L125+M125</f>
        <v>0</v>
      </c>
      <c r="O125" s="17" t="n">
        <f aca="false">IF(ISNUMBER(C125),C125+N(D125)-N125,0)</f>
        <v>0</v>
      </c>
      <c r="P125" s="17" t="n">
        <f aca="false">IF(ISNUMBER(C125),O125-N(E125)-N(F125)-N(G125),0)</f>
        <v>0</v>
      </c>
      <c r="Q125" s="18" t="str">
        <f aca="false">IF(AND(ISNUMBER(C125),C125+N(D125)&gt;0),P125/(C125+N(D125)),"")</f>
        <v/>
      </c>
      <c r="R125" s="18" t="str">
        <f aca="false">IF(AND(ISNUMBER(C125),C125&gt;0),N125/C125,"")</f>
        <v/>
      </c>
      <c r="S125" s="19" t="str">
        <f aca="false">IF(OR(U125&lt;&gt;"cliff",J125=0),"",IF(AND(J125&gt;W125*0.85,J125&lt;=W125),"Just under a cliff",IF(AND(U125="cliff",J125&gt;W125,J125&lt;=W125*1.15),"Just over a cliff","")))</f>
        <v/>
      </c>
      <c r="U125" s="0" t="str">
        <f aca="false">IF(B125="","",IF(Settings!$B$4="Basic Store or higher",INDEX(Rates!$H$5:$H$25,MATCH(B125,Rates!$A$5:$A$25,0)),INDEX(Rates!$B$5:$B$25,MATCH(B125,Rates!$A$5:$A$25,0))))</f>
        <v/>
      </c>
      <c r="V125" s="0" t="str">
        <f aca="false">IF(B125="","",IF(Settings!$B$4="Basic Store or higher",INDEX(Rates!$I$5:$I$25,MATCH(B125,Rates!$A$5:$A$25,0)),INDEX(Rates!$C$5:$C$25,MATCH(B125,Rates!$A$5:$A$25,0))))</f>
        <v/>
      </c>
      <c r="W125" s="0" t="str">
        <f aca="false">IF(B125="","",IF(Settings!$B$4="Basic Store or higher",INDEX(Rates!$J$5:$J$25,MATCH(B125,Rates!$A$5:$A$25,0)),INDEX(Rates!$D$5:$D$25,MATCH(B125,Rates!$A$5:$A$25,0))))</f>
        <v/>
      </c>
      <c r="X125" s="0" t="str">
        <f aca="false">IF(B125="","",IF(Settings!$B$4="Basic Store or higher",INDEX(Rates!$K$5:$K$25,MATCH(B125,Rates!$A$5:$A$25,0)),INDEX(Rates!$E$5:$E$25,MATCH(B125,Rates!$A$5:$A$25,0))))</f>
        <v/>
      </c>
      <c r="Y125" s="0" t="str">
        <f aca="false">IF(B125="","",IF(Settings!$B$4="Basic Store or higher",INDEX(Rates!$L$5:$L$25,MATCH(B125,Rates!$A$5:$A$25,0)),INDEX(Rates!$F$5:$F$25,MATCH(B125,Rates!$A$5:$A$25,0))))</f>
        <v/>
      </c>
      <c r="Z125" s="0" t="str">
        <f aca="false">IF(B125="","",IF(Settings!$B$4="Basic Store or higher",INDEX(Rates!$M$5:$M$25,MATCH(B125,Rates!$A$5:$A$25,0)),INDEX(Rates!$G$5:$G$25,MATCH(B125,Rates!$A$5:$A$25,0))))</f>
        <v/>
      </c>
      <c r="AA125" s="0" t="str">
        <f aca="false">IF(B125="","",INDEX(Rates!$N$5:$N$25,MATCH(B125,Rates!$A$5:$A$25,0)))</f>
        <v/>
      </c>
    </row>
    <row r="126" customFormat="false" ht="15" hidden="false" customHeight="false" outlineLevel="0" collapsed="false">
      <c r="A126" s="8"/>
      <c r="B126" s="8"/>
      <c r="C126" s="15"/>
      <c r="D126" s="15"/>
      <c r="E126" s="15"/>
      <c r="F126" s="15"/>
      <c r="G126" s="15"/>
      <c r="H126" s="16"/>
      <c r="I126" s="8"/>
      <c r="J126" s="17" t="n">
        <f aca="false">IF(ISNUMBER(C126),(C126+N(D126))*(1+Settings!$B$5),0)</f>
        <v>0</v>
      </c>
      <c r="K126" s="17" t="n">
        <f aca="false">IF(OR(B126="",J126=0),0,IF(U126="flat",V126*J126,IF(U126="cliff",IF(J126&lt;=W126,V126*J126,IF(J126&lt;=Y126,X126*J126,Z126*J126)),V126*MIN(J126,W126)+X126*MAX(0,MIN(J126,Y126)-W126)+Z126*MAX(0,J126-Y126))))</f>
        <v>0</v>
      </c>
      <c r="L126" s="17" t="n">
        <f aca="false">IF(J126=0,0,IF(AND(ISNUMBER(AA126),J126&gt;=AA126),0,IF(J126&lt;=10,0.3,0.4)))</f>
        <v>0</v>
      </c>
      <c r="M126" s="17" t="n">
        <f aca="false">N(H126)*J126+IF(I126="Y",0.0165*J126,0)+IF(Settings!$B$6="Yes",Settings!$B$7,0)</f>
        <v>0</v>
      </c>
      <c r="N126" s="17" t="n">
        <f aca="false">K126+L126+M126</f>
        <v>0</v>
      </c>
      <c r="O126" s="17" t="n">
        <f aca="false">IF(ISNUMBER(C126),C126+N(D126)-N126,0)</f>
        <v>0</v>
      </c>
      <c r="P126" s="17" t="n">
        <f aca="false">IF(ISNUMBER(C126),O126-N(E126)-N(F126)-N(G126),0)</f>
        <v>0</v>
      </c>
      <c r="Q126" s="18" t="str">
        <f aca="false">IF(AND(ISNUMBER(C126),C126+N(D126)&gt;0),P126/(C126+N(D126)),"")</f>
        <v/>
      </c>
      <c r="R126" s="18" t="str">
        <f aca="false">IF(AND(ISNUMBER(C126),C126&gt;0),N126/C126,"")</f>
        <v/>
      </c>
      <c r="S126" s="19" t="str">
        <f aca="false">IF(OR(U126&lt;&gt;"cliff",J126=0),"",IF(AND(J126&gt;W126*0.85,J126&lt;=W126),"Just under a cliff",IF(AND(U126="cliff",J126&gt;W126,J126&lt;=W126*1.15),"Just over a cliff","")))</f>
        <v/>
      </c>
      <c r="U126" s="0" t="str">
        <f aca="false">IF(B126="","",IF(Settings!$B$4="Basic Store or higher",INDEX(Rates!$H$5:$H$25,MATCH(B126,Rates!$A$5:$A$25,0)),INDEX(Rates!$B$5:$B$25,MATCH(B126,Rates!$A$5:$A$25,0))))</f>
        <v/>
      </c>
      <c r="V126" s="0" t="str">
        <f aca="false">IF(B126="","",IF(Settings!$B$4="Basic Store or higher",INDEX(Rates!$I$5:$I$25,MATCH(B126,Rates!$A$5:$A$25,0)),INDEX(Rates!$C$5:$C$25,MATCH(B126,Rates!$A$5:$A$25,0))))</f>
        <v/>
      </c>
      <c r="W126" s="0" t="str">
        <f aca="false">IF(B126="","",IF(Settings!$B$4="Basic Store or higher",INDEX(Rates!$J$5:$J$25,MATCH(B126,Rates!$A$5:$A$25,0)),INDEX(Rates!$D$5:$D$25,MATCH(B126,Rates!$A$5:$A$25,0))))</f>
        <v/>
      </c>
      <c r="X126" s="0" t="str">
        <f aca="false">IF(B126="","",IF(Settings!$B$4="Basic Store or higher",INDEX(Rates!$K$5:$K$25,MATCH(B126,Rates!$A$5:$A$25,0)),INDEX(Rates!$E$5:$E$25,MATCH(B126,Rates!$A$5:$A$25,0))))</f>
        <v/>
      </c>
      <c r="Y126" s="0" t="str">
        <f aca="false">IF(B126="","",IF(Settings!$B$4="Basic Store or higher",INDEX(Rates!$L$5:$L$25,MATCH(B126,Rates!$A$5:$A$25,0)),INDEX(Rates!$F$5:$F$25,MATCH(B126,Rates!$A$5:$A$25,0))))</f>
        <v/>
      </c>
      <c r="Z126" s="0" t="str">
        <f aca="false">IF(B126="","",IF(Settings!$B$4="Basic Store or higher",INDEX(Rates!$M$5:$M$25,MATCH(B126,Rates!$A$5:$A$25,0)),INDEX(Rates!$G$5:$G$25,MATCH(B126,Rates!$A$5:$A$25,0))))</f>
        <v/>
      </c>
      <c r="AA126" s="0" t="str">
        <f aca="false">IF(B126="","",INDEX(Rates!$N$5:$N$25,MATCH(B126,Rates!$A$5:$A$25,0)))</f>
        <v/>
      </c>
    </row>
    <row r="127" customFormat="false" ht="15" hidden="false" customHeight="false" outlineLevel="0" collapsed="false">
      <c r="A127" s="8"/>
      <c r="B127" s="8"/>
      <c r="C127" s="15"/>
      <c r="D127" s="15"/>
      <c r="E127" s="15"/>
      <c r="F127" s="15"/>
      <c r="G127" s="15"/>
      <c r="H127" s="16"/>
      <c r="I127" s="8"/>
      <c r="J127" s="17" t="n">
        <f aca="false">IF(ISNUMBER(C127),(C127+N(D127))*(1+Settings!$B$5),0)</f>
        <v>0</v>
      </c>
      <c r="K127" s="17" t="n">
        <f aca="false">IF(OR(B127="",J127=0),0,IF(U127="flat",V127*J127,IF(U127="cliff",IF(J127&lt;=W127,V127*J127,IF(J127&lt;=Y127,X127*J127,Z127*J127)),V127*MIN(J127,W127)+X127*MAX(0,MIN(J127,Y127)-W127)+Z127*MAX(0,J127-Y127))))</f>
        <v>0</v>
      </c>
      <c r="L127" s="17" t="n">
        <f aca="false">IF(J127=0,0,IF(AND(ISNUMBER(AA127),J127&gt;=AA127),0,IF(J127&lt;=10,0.3,0.4)))</f>
        <v>0</v>
      </c>
      <c r="M127" s="17" t="n">
        <f aca="false">N(H127)*J127+IF(I127="Y",0.0165*J127,0)+IF(Settings!$B$6="Yes",Settings!$B$7,0)</f>
        <v>0</v>
      </c>
      <c r="N127" s="17" t="n">
        <f aca="false">K127+L127+M127</f>
        <v>0</v>
      </c>
      <c r="O127" s="17" t="n">
        <f aca="false">IF(ISNUMBER(C127),C127+N(D127)-N127,0)</f>
        <v>0</v>
      </c>
      <c r="P127" s="17" t="n">
        <f aca="false">IF(ISNUMBER(C127),O127-N(E127)-N(F127)-N(G127),0)</f>
        <v>0</v>
      </c>
      <c r="Q127" s="18" t="str">
        <f aca="false">IF(AND(ISNUMBER(C127),C127+N(D127)&gt;0),P127/(C127+N(D127)),"")</f>
        <v/>
      </c>
      <c r="R127" s="18" t="str">
        <f aca="false">IF(AND(ISNUMBER(C127),C127&gt;0),N127/C127,"")</f>
        <v/>
      </c>
      <c r="S127" s="19" t="str">
        <f aca="false">IF(OR(U127&lt;&gt;"cliff",J127=0),"",IF(AND(J127&gt;W127*0.85,J127&lt;=W127),"Just under a cliff",IF(AND(U127="cliff",J127&gt;W127,J127&lt;=W127*1.15),"Just over a cliff","")))</f>
        <v/>
      </c>
      <c r="U127" s="0" t="str">
        <f aca="false">IF(B127="","",IF(Settings!$B$4="Basic Store or higher",INDEX(Rates!$H$5:$H$25,MATCH(B127,Rates!$A$5:$A$25,0)),INDEX(Rates!$B$5:$B$25,MATCH(B127,Rates!$A$5:$A$25,0))))</f>
        <v/>
      </c>
      <c r="V127" s="0" t="str">
        <f aca="false">IF(B127="","",IF(Settings!$B$4="Basic Store or higher",INDEX(Rates!$I$5:$I$25,MATCH(B127,Rates!$A$5:$A$25,0)),INDEX(Rates!$C$5:$C$25,MATCH(B127,Rates!$A$5:$A$25,0))))</f>
        <v/>
      </c>
      <c r="W127" s="0" t="str">
        <f aca="false">IF(B127="","",IF(Settings!$B$4="Basic Store or higher",INDEX(Rates!$J$5:$J$25,MATCH(B127,Rates!$A$5:$A$25,0)),INDEX(Rates!$D$5:$D$25,MATCH(B127,Rates!$A$5:$A$25,0))))</f>
        <v/>
      </c>
      <c r="X127" s="0" t="str">
        <f aca="false">IF(B127="","",IF(Settings!$B$4="Basic Store or higher",INDEX(Rates!$K$5:$K$25,MATCH(B127,Rates!$A$5:$A$25,0)),INDEX(Rates!$E$5:$E$25,MATCH(B127,Rates!$A$5:$A$25,0))))</f>
        <v/>
      </c>
      <c r="Y127" s="0" t="str">
        <f aca="false">IF(B127="","",IF(Settings!$B$4="Basic Store or higher",INDEX(Rates!$L$5:$L$25,MATCH(B127,Rates!$A$5:$A$25,0)),INDEX(Rates!$F$5:$F$25,MATCH(B127,Rates!$A$5:$A$25,0))))</f>
        <v/>
      </c>
      <c r="Z127" s="0" t="str">
        <f aca="false">IF(B127="","",IF(Settings!$B$4="Basic Store or higher",INDEX(Rates!$M$5:$M$25,MATCH(B127,Rates!$A$5:$A$25,0)),INDEX(Rates!$G$5:$G$25,MATCH(B127,Rates!$A$5:$A$25,0))))</f>
        <v/>
      </c>
      <c r="AA127" s="0" t="str">
        <f aca="false">IF(B127="","",INDEX(Rates!$N$5:$N$25,MATCH(B127,Rates!$A$5:$A$25,0)))</f>
        <v/>
      </c>
    </row>
    <row r="128" customFormat="false" ht="15" hidden="false" customHeight="false" outlineLevel="0" collapsed="false">
      <c r="A128" s="8"/>
      <c r="B128" s="8"/>
      <c r="C128" s="15"/>
      <c r="D128" s="15"/>
      <c r="E128" s="15"/>
      <c r="F128" s="15"/>
      <c r="G128" s="15"/>
      <c r="H128" s="16"/>
      <c r="I128" s="8"/>
      <c r="J128" s="17" t="n">
        <f aca="false">IF(ISNUMBER(C128),(C128+N(D128))*(1+Settings!$B$5),0)</f>
        <v>0</v>
      </c>
      <c r="K128" s="17" t="n">
        <f aca="false">IF(OR(B128="",J128=0),0,IF(U128="flat",V128*J128,IF(U128="cliff",IF(J128&lt;=W128,V128*J128,IF(J128&lt;=Y128,X128*J128,Z128*J128)),V128*MIN(J128,W128)+X128*MAX(0,MIN(J128,Y128)-W128)+Z128*MAX(0,J128-Y128))))</f>
        <v>0</v>
      </c>
      <c r="L128" s="17" t="n">
        <f aca="false">IF(J128=0,0,IF(AND(ISNUMBER(AA128),J128&gt;=AA128),0,IF(J128&lt;=10,0.3,0.4)))</f>
        <v>0</v>
      </c>
      <c r="M128" s="17" t="n">
        <f aca="false">N(H128)*J128+IF(I128="Y",0.0165*J128,0)+IF(Settings!$B$6="Yes",Settings!$B$7,0)</f>
        <v>0</v>
      </c>
      <c r="N128" s="17" t="n">
        <f aca="false">K128+L128+M128</f>
        <v>0</v>
      </c>
      <c r="O128" s="17" t="n">
        <f aca="false">IF(ISNUMBER(C128),C128+N(D128)-N128,0)</f>
        <v>0</v>
      </c>
      <c r="P128" s="17" t="n">
        <f aca="false">IF(ISNUMBER(C128),O128-N(E128)-N(F128)-N(G128),0)</f>
        <v>0</v>
      </c>
      <c r="Q128" s="18" t="str">
        <f aca="false">IF(AND(ISNUMBER(C128),C128+N(D128)&gt;0),P128/(C128+N(D128)),"")</f>
        <v/>
      </c>
      <c r="R128" s="18" t="str">
        <f aca="false">IF(AND(ISNUMBER(C128),C128&gt;0),N128/C128,"")</f>
        <v/>
      </c>
      <c r="S128" s="19" t="str">
        <f aca="false">IF(OR(U128&lt;&gt;"cliff",J128=0),"",IF(AND(J128&gt;W128*0.85,J128&lt;=W128),"Just under a cliff",IF(AND(U128="cliff",J128&gt;W128,J128&lt;=W128*1.15),"Just over a cliff","")))</f>
        <v/>
      </c>
      <c r="U128" s="0" t="str">
        <f aca="false">IF(B128="","",IF(Settings!$B$4="Basic Store or higher",INDEX(Rates!$H$5:$H$25,MATCH(B128,Rates!$A$5:$A$25,0)),INDEX(Rates!$B$5:$B$25,MATCH(B128,Rates!$A$5:$A$25,0))))</f>
        <v/>
      </c>
      <c r="V128" s="0" t="str">
        <f aca="false">IF(B128="","",IF(Settings!$B$4="Basic Store or higher",INDEX(Rates!$I$5:$I$25,MATCH(B128,Rates!$A$5:$A$25,0)),INDEX(Rates!$C$5:$C$25,MATCH(B128,Rates!$A$5:$A$25,0))))</f>
        <v/>
      </c>
      <c r="W128" s="0" t="str">
        <f aca="false">IF(B128="","",IF(Settings!$B$4="Basic Store or higher",INDEX(Rates!$J$5:$J$25,MATCH(B128,Rates!$A$5:$A$25,0)),INDEX(Rates!$D$5:$D$25,MATCH(B128,Rates!$A$5:$A$25,0))))</f>
        <v/>
      </c>
      <c r="X128" s="0" t="str">
        <f aca="false">IF(B128="","",IF(Settings!$B$4="Basic Store or higher",INDEX(Rates!$K$5:$K$25,MATCH(B128,Rates!$A$5:$A$25,0)),INDEX(Rates!$E$5:$E$25,MATCH(B128,Rates!$A$5:$A$25,0))))</f>
        <v/>
      </c>
      <c r="Y128" s="0" t="str">
        <f aca="false">IF(B128="","",IF(Settings!$B$4="Basic Store or higher",INDEX(Rates!$L$5:$L$25,MATCH(B128,Rates!$A$5:$A$25,0)),INDEX(Rates!$F$5:$F$25,MATCH(B128,Rates!$A$5:$A$25,0))))</f>
        <v/>
      </c>
      <c r="Z128" s="0" t="str">
        <f aca="false">IF(B128="","",IF(Settings!$B$4="Basic Store or higher",INDEX(Rates!$M$5:$M$25,MATCH(B128,Rates!$A$5:$A$25,0)),INDEX(Rates!$G$5:$G$25,MATCH(B128,Rates!$A$5:$A$25,0))))</f>
        <v/>
      </c>
      <c r="AA128" s="0" t="str">
        <f aca="false">IF(B128="","",INDEX(Rates!$N$5:$N$25,MATCH(B128,Rates!$A$5:$A$25,0)))</f>
        <v/>
      </c>
    </row>
    <row r="129" customFormat="false" ht="15" hidden="false" customHeight="false" outlineLevel="0" collapsed="false">
      <c r="A129" s="8"/>
      <c r="B129" s="8"/>
      <c r="C129" s="15"/>
      <c r="D129" s="15"/>
      <c r="E129" s="15"/>
      <c r="F129" s="15"/>
      <c r="G129" s="15"/>
      <c r="H129" s="16"/>
      <c r="I129" s="8"/>
      <c r="J129" s="17" t="n">
        <f aca="false">IF(ISNUMBER(C129),(C129+N(D129))*(1+Settings!$B$5),0)</f>
        <v>0</v>
      </c>
      <c r="K129" s="17" t="n">
        <f aca="false">IF(OR(B129="",J129=0),0,IF(U129="flat",V129*J129,IF(U129="cliff",IF(J129&lt;=W129,V129*J129,IF(J129&lt;=Y129,X129*J129,Z129*J129)),V129*MIN(J129,W129)+X129*MAX(0,MIN(J129,Y129)-W129)+Z129*MAX(0,J129-Y129))))</f>
        <v>0</v>
      </c>
      <c r="L129" s="17" t="n">
        <f aca="false">IF(J129=0,0,IF(AND(ISNUMBER(AA129),J129&gt;=AA129),0,IF(J129&lt;=10,0.3,0.4)))</f>
        <v>0</v>
      </c>
      <c r="M129" s="17" t="n">
        <f aca="false">N(H129)*J129+IF(I129="Y",0.0165*J129,0)+IF(Settings!$B$6="Yes",Settings!$B$7,0)</f>
        <v>0</v>
      </c>
      <c r="N129" s="17" t="n">
        <f aca="false">K129+L129+M129</f>
        <v>0</v>
      </c>
      <c r="O129" s="17" t="n">
        <f aca="false">IF(ISNUMBER(C129),C129+N(D129)-N129,0)</f>
        <v>0</v>
      </c>
      <c r="P129" s="17" t="n">
        <f aca="false">IF(ISNUMBER(C129),O129-N(E129)-N(F129)-N(G129),0)</f>
        <v>0</v>
      </c>
      <c r="Q129" s="18" t="str">
        <f aca="false">IF(AND(ISNUMBER(C129),C129+N(D129)&gt;0),P129/(C129+N(D129)),"")</f>
        <v/>
      </c>
      <c r="R129" s="18" t="str">
        <f aca="false">IF(AND(ISNUMBER(C129),C129&gt;0),N129/C129,"")</f>
        <v/>
      </c>
      <c r="S129" s="19" t="str">
        <f aca="false">IF(OR(U129&lt;&gt;"cliff",J129=0),"",IF(AND(J129&gt;W129*0.85,J129&lt;=W129),"Just under a cliff",IF(AND(U129="cliff",J129&gt;W129,J129&lt;=W129*1.15),"Just over a cliff","")))</f>
        <v/>
      </c>
      <c r="U129" s="0" t="str">
        <f aca="false">IF(B129="","",IF(Settings!$B$4="Basic Store or higher",INDEX(Rates!$H$5:$H$25,MATCH(B129,Rates!$A$5:$A$25,0)),INDEX(Rates!$B$5:$B$25,MATCH(B129,Rates!$A$5:$A$25,0))))</f>
        <v/>
      </c>
      <c r="V129" s="0" t="str">
        <f aca="false">IF(B129="","",IF(Settings!$B$4="Basic Store or higher",INDEX(Rates!$I$5:$I$25,MATCH(B129,Rates!$A$5:$A$25,0)),INDEX(Rates!$C$5:$C$25,MATCH(B129,Rates!$A$5:$A$25,0))))</f>
        <v/>
      </c>
      <c r="W129" s="0" t="str">
        <f aca="false">IF(B129="","",IF(Settings!$B$4="Basic Store or higher",INDEX(Rates!$J$5:$J$25,MATCH(B129,Rates!$A$5:$A$25,0)),INDEX(Rates!$D$5:$D$25,MATCH(B129,Rates!$A$5:$A$25,0))))</f>
        <v/>
      </c>
      <c r="X129" s="0" t="str">
        <f aca="false">IF(B129="","",IF(Settings!$B$4="Basic Store or higher",INDEX(Rates!$K$5:$K$25,MATCH(B129,Rates!$A$5:$A$25,0)),INDEX(Rates!$E$5:$E$25,MATCH(B129,Rates!$A$5:$A$25,0))))</f>
        <v/>
      </c>
      <c r="Y129" s="0" t="str">
        <f aca="false">IF(B129="","",IF(Settings!$B$4="Basic Store or higher",INDEX(Rates!$L$5:$L$25,MATCH(B129,Rates!$A$5:$A$25,0)),INDEX(Rates!$F$5:$F$25,MATCH(B129,Rates!$A$5:$A$25,0))))</f>
        <v/>
      </c>
      <c r="Z129" s="0" t="str">
        <f aca="false">IF(B129="","",IF(Settings!$B$4="Basic Store or higher",INDEX(Rates!$M$5:$M$25,MATCH(B129,Rates!$A$5:$A$25,0)),INDEX(Rates!$G$5:$G$25,MATCH(B129,Rates!$A$5:$A$25,0))))</f>
        <v/>
      </c>
      <c r="AA129" s="0" t="str">
        <f aca="false">IF(B129="","",INDEX(Rates!$N$5:$N$25,MATCH(B129,Rates!$A$5:$A$25,0)))</f>
        <v/>
      </c>
    </row>
    <row r="130" customFormat="false" ht="15" hidden="false" customHeight="false" outlineLevel="0" collapsed="false">
      <c r="A130" s="8"/>
      <c r="B130" s="8"/>
      <c r="C130" s="15"/>
      <c r="D130" s="15"/>
      <c r="E130" s="15"/>
      <c r="F130" s="15"/>
      <c r="G130" s="15"/>
      <c r="H130" s="16"/>
      <c r="I130" s="8"/>
      <c r="J130" s="17" t="n">
        <f aca="false">IF(ISNUMBER(C130),(C130+N(D130))*(1+Settings!$B$5),0)</f>
        <v>0</v>
      </c>
      <c r="K130" s="17" t="n">
        <f aca="false">IF(OR(B130="",J130=0),0,IF(U130="flat",V130*J130,IF(U130="cliff",IF(J130&lt;=W130,V130*J130,IF(J130&lt;=Y130,X130*J130,Z130*J130)),V130*MIN(J130,W130)+X130*MAX(0,MIN(J130,Y130)-W130)+Z130*MAX(0,J130-Y130))))</f>
        <v>0</v>
      </c>
      <c r="L130" s="17" t="n">
        <f aca="false">IF(J130=0,0,IF(AND(ISNUMBER(AA130),J130&gt;=AA130),0,IF(J130&lt;=10,0.3,0.4)))</f>
        <v>0</v>
      </c>
      <c r="M130" s="17" t="n">
        <f aca="false">N(H130)*J130+IF(I130="Y",0.0165*J130,0)+IF(Settings!$B$6="Yes",Settings!$B$7,0)</f>
        <v>0</v>
      </c>
      <c r="N130" s="17" t="n">
        <f aca="false">K130+L130+M130</f>
        <v>0</v>
      </c>
      <c r="O130" s="17" t="n">
        <f aca="false">IF(ISNUMBER(C130),C130+N(D130)-N130,0)</f>
        <v>0</v>
      </c>
      <c r="P130" s="17" t="n">
        <f aca="false">IF(ISNUMBER(C130),O130-N(E130)-N(F130)-N(G130),0)</f>
        <v>0</v>
      </c>
      <c r="Q130" s="18" t="str">
        <f aca="false">IF(AND(ISNUMBER(C130),C130+N(D130)&gt;0),P130/(C130+N(D130)),"")</f>
        <v/>
      </c>
      <c r="R130" s="18" t="str">
        <f aca="false">IF(AND(ISNUMBER(C130),C130&gt;0),N130/C130,"")</f>
        <v/>
      </c>
      <c r="S130" s="19" t="str">
        <f aca="false">IF(OR(U130&lt;&gt;"cliff",J130=0),"",IF(AND(J130&gt;W130*0.85,J130&lt;=W130),"Just under a cliff",IF(AND(U130="cliff",J130&gt;W130,J130&lt;=W130*1.15),"Just over a cliff","")))</f>
        <v/>
      </c>
      <c r="U130" s="0" t="str">
        <f aca="false">IF(B130="","",IF(Settings!$B$4="Basic Store or higher",INDEX(Rates!$H$5:$H$25,MATCH(B130,Rates!$A$5:$A$25,0)),INDEX(Rates!$B$5:$B$25,MATCH(B130,Rates!$A$5:$A$25,0))))</f>
        <v/>
      </c>
      <c r="V130" s="0" t="str">
        <f aca="false">IF(B130="","",IF(Settings!$B$4="Basic Store or higher",INDEX(Rates!$I$5:$I$25,MATCH(B130,Rates!$A$5:$A$25,0)),INDEX(Rates!$C$5:$C$25,MATCH(B130,Rates!$A$5:$A$25,0))))</f>
        <v/>
      </c>
      <c r="W130" s="0" t="str">
        <f aca="false">IF(B130="","",IF(Settings!$B$4="Basic Store or higher",INDEX(Rates!$J$5:$J$25,MATCH(B130,Rates!$A$5:$A$25,0)),INDEX(Rates!$D$5:$D$25,MATCH(B130,Rates!$A$5:$A$25,0))))</f>
        <v/>
      </c>
      <c r="X130" s="0" t="str">
        <f aca="false">IF(B130="","",IF(Settings!$B$4="Basic Store or higher",INDEX(Rates!$K$5:$K$25,MATCH(B130,Rates!$A$5:$A$25,0)),INDEX(Rates!$E$5:$E$25,MATCH(B130,Rates!$A$5:$A$25,0))))</f>
        <v/>
      </c>
      <c r="Y130" s="0" t="str">
        <f aca="false">IF(B130="","",IF(Settings!$B$4="Basic Store or higher",INDEX(Rates!$L$5:$L$25,MATCH(B130,Rates!$A$5:$A$25,0)),INDEX(Rates!$F$5:$F$25,MATCH(B130,Rates!$A$5:$A$25,0))))</f>
        <v/>
      </c>
      <c r="Z130" s="0" t="str">
        <f aca="false">IF(B130="","",IF(Settings!$B$4="Basic Store or higher",INDEX(Rates!$M$5:$M$25,MATCH(B130,Rates!$A$5:$A$25,0)),INDEX(Rates!$G$5:$G$25,MATCH(B130,Rates!$A$5:$A$25,0))))</f>
        <v/>
      </c>
      <c r="AA130" s="0" t="str">
        <f aca="false">IF(B130="","",INDEX(Rates!$N$5:$N$25,MATCH(B130,Rates!$A$5:$A$25,0)))</f>
        <v/>
      </c>
    </row>
    <row r="131" customFormat="false" ht="15" hidden="false" customHeight="false" outlineLevel="0" collapsed="false">
      <c r="A131" s="8"/>
      <c r="B131" s="8"/>
      <c r="C131" s="15"/>
      <c r="D131" s="15"/>
      <c r="E131" s="15"/>
      <c r="F131" s="15"/>
      <c r="G131" s="15"/>
      <c r="H131" s="16"/>
      <c r="I131" s="8"/>
      <c r="J131" s="17" t="n">
        <f aca="false">IF(ISNUMBER(C131),(C131+N(D131))*(1+Settings!$B$5),0)</f>
        <v>0</v>
      </c>
      <c r="K131" s="17" t="n">
        <f aca="false">IF(OR(B131="",J131=0),0,IF(U131="flat",V131*J131,IF(U131="cliff",IF(J131&lt;=W131,V131*J131,IF(J131&lt;=Y131,X131*J131,Z131*J131)),V131*MIN(J131,W131)+X131*MAX(0,MIN(J131,Y131)-W131)+Z131*MAX(0,J131-Y131))))</f>
        <v>0</v>
      </c>
      <c r="L131" s="17" t="n">
        <f aca="false">IF(J131=0,0,IF(AND(ISNUMBER(AA131),J131&gt;=AA131),0,IF(J131&lt;=10,0.3,0.4)))</f>
        <v>0</v>
      </c>
      <c r="M131" s="17" t="n">
        <f aca="false">N(H131)*J131+IF(I131="Y",0.0165*J131,0)+IF(Settings!$B$6="Yes",Settings!$B$7,0)</f>
        <v>0</v>
      </c>
      <c r="N131" s="17" t="n">
        <f aca="false">K131+L131+M131</f>
        <v>0</v>
      </c>
      <c r="O131" s="17" t="n">
        <f aca="false">IF(ISNUMBER(C131),C131+N(D131)-N131,0)</f>
        <v>0</v>
      </c>
      <c r="P131" s="17" t="n">
        <f aca="false">IF(ISNUMBER(C131),O131-N(E131)-N(F131)-N(G131),0)</f>
        <v>0</v>
      </c>
      <c r="Q131" s="18" t="str">
        <f aca="false">IF(AND(ISNUMBER(C131),C131+N(D131)&gt;0),P131/(C131+N(D131)),"")</f>
        <v/>
      </c>
      <c r="R131" s="18" t="str">
        <f aca="false">IF(AND(ISNUMBER(C131),C131&gt;0),N131/C131,"")</f>
        <v/>
      </c>
      <c r="S131" s="19" t="str">
        <f aca="false">IF(OR(U131&lt;&gt;"cliff",J131=0),"",IF(AND(J131&gt;W131*0.85,J131&lt;=W131),"Just under a cliff",IF(AND(U131="cliff",J131&gt;W131,J131&lt;=W131*1.15),"Just over a cliff","")))</f>
        <v/>
      </c>
      <c r="U131" s="0" t="str">
        <f aca="false">IF(B131="","",IF(Settings!$B$4="Basic Store or higher",INDEX(Rates!$H$5:$H$25,MATCH(B131,Rates!$A$5:$A$25,0)),INDEX(Rates!$B$5:$B$25,MATCH(B131,Rates!$A$5:$A$25,0))))</f>
        <v/>
      </c>
      <c r="V131" s="0" t="str">
        <f aca="false">IF(B131="","",IF(Settings!$B$4="Basic Store or higher",INDEX(Rates!$I$5:$I$25,MATCH(B131,Rates!$A$5:$A$25,0)),INDEX(Rates!$C$5:$C$25,MATCH(B131,Rates!$A$5:$A$25,0))))</f>
        <v/>
      </c>
      <c r="W131" s="0" t="str">
        <f aca="false">IF(B131="","",IF(Settings!$B$4="Basic Store or higher",INDEX(Rates!$J$5:$J$25,MATCH(B131,Rates!$A$5:$A$25,0)),INDEX(Rates!$D$5:$D$25,MATCH(B131,Rates!$A$5:$A$25,0))))</f>
        <v/>
      </c>
      <c r="X131" s="0" t="str">
        <f aca="false">IF(B131="","",IF(Settings!$B$4="Basic Store or higher",INDEX(Rates!$K$5:$K$25,MATCH(B131,Rates!$A$5:$A$25,0)),INDEX(Rates!$E$5:$E$25,MATCH(B131,Rates!$A$5:$A$25,0))))</f>
        <v/>
      </c>
      <c r="Y131" s="0" t="str">
        <f aca="false">IF(B131="","",IF(Settings!$B$4="Basic Store or higher",INDEX(Rates!$L$5:$L$25,MATCH(B131,Rates!$A$5:$A$25,0)),INDEX(Rates!$F$5:$F$25,MATCH(B131,Rates!$A$5:$A$25,0))))</f>
        <v/>
      </c>
      <c r="Z131" s="0" t="str">
        <f aca="false">IF(B131="","",IF(Settings!$B$4="Basic Store or higher",INDEX(Rates!$M$5:$M$25,MATCH(B131,Rates!$A$5:$A$25,0)),INDEX(Rates!$G$5:$G$25,MATCH(B131,Rates!$A$5:$A$25,0))))</f>
        <v/>
      </c>
      <c r="AA131" s="0" t="str">
        <f aca="false">IF(B131="","",INDEX(Rates!$N$5:$N$25,MATCH(B131,Rates!$A$5:$A$25,0)))</f>
        <v/>
      </c>
    </row>
    <row r="132" customFormat="false" ht="15" hidden="false" customHeight="false" outlineLevel="0" collapsed="false">
      <c r="A132" s="8"/>
      <c r="B132" s="8"/>
      <c r="C132" s="15"/>
      <c r="D132" s="15"/>
      <c r="E132" s="15"/>
      <c r="F132" s="15"/>
      <c r="G132" s="15"/>
      <c r="H132" s="16"/>
      <c r="I132" s="8"/>
      <c r="J132" s="17" t="n">
        <f aca="false">IF(ISNUMBER(C132),(C132+N(D132))*(1+Settings!$B$5),0)</f>
        <v>0</v>
      </c>
      <c r="K132" s="17" t="n">
        <f aca="false">IF(OR(B132="",J132=0),0,IF(U132="flat",V132*J132,IF(U132="cliff",IF(J132&lt;=W132,V132*J132,IF(J132&lt;=Y132,X132*J132,Z132*J132)),V132*MIN(J132,W132)+X132*MAX(0,MIN(J132,Y132)-W132)+Z132*MAX(0,J132-Y132))))</f>
        <v>0</v>
      </c>
      <c r="L132" s="17" t="n">
        <f aca="false">IF(J132=0,0,IF(AND(ISNUMBER(AA132),J132&gt;=AA132),0,IF(J132&lt;=10,0.3,0.4)))</f>
        <v>0</v>
      </c>
      <c r="M132" s="17" t="n">
        <f aca="false">N(H132)*J132+IF(I132="Y",0.0165*J132,0)+IF(Settings!$B$6="Yes",Settings!$B$7,0)</f>
        <v>0</v>
      </c>
      <c r="N132" s="17" t="n">
        <f aca="false">K132+L132+M132</f>
        <v>0</v>
      </c>
      <c r="O132" s="17" t="n">
        <f aca="false">IF(ISNUMBER(C132),C132+N(D132)-N132,0)</f>
        <v>0</v>
      </c>
      <c r="P132" s="17" t="n">
        <f aca="false">IF(ISNUMBER(C132),O132-N(E132)-N(F132)-N(G132),0)</f>
        <v>0</v>
      </c>
      <c r="Q132" s="18" t="str">
        <f aca="false">IF(AND(ISNUMBER(C132),C132+N(D132)&gt;0),P132/(C132+N(D132)),"")</f>
        <v/>
      </c>
      <c r="R132" s="18" t="str">
        <f aca="false">IF(AND(ISNUMBER(C132),C132&gt;0),N132/C132,"")</f>
        <v/>
      </c>
      <c r="S132" s="19" t="str">
        <f aca="false">IF(OR(U132&lt;&gt;"cliff",J132=0),"",IF(AND(J132&gt;W132*0.85,J132&lt;=W132),"Just under a cliff",IF(AND(U132="cliff",J132&gt;W132,J132&lt;=W132*1.15),"Just over a cliff","")))</f>
        <v/>
      </c>
      <c r="U132" s="0" t="str">
        <f aca="false">IF(B132="","",IF(Settings!$B$4="Basic Store or higher",INDEX(Rates!$H$5:$H$25,MATCH(B132,Rates!$A$5:$A$25,0)),INDEX(Rates!$B$5:$B$25,MATCH(B132,Rates!$A$5:$A$25,0))))</f>
        <v/>
      </c>
      <c r="V132" s="0" t="str">
        <f aca="false">IF(B132="","",IF(Settings!$B$4="Basic Store or higher",INDEX(Rates!$I$5:$I$25,MATCH(B132,Rates!$A$5:$A$25,0)),INDEX(Rates!$C$5:$C$25,MATCH(B132,Rates!$A$5:$A$25,0))))</f>
        <v/>
      </c>
      <c r="W132" s="0" t="str">
        <f aca="false">IF(B132="","",IF(Settings!$B$4="Basic Store or higher",INDEX(Rates!$J$5:$J$25,MATCH(B132,Rates!$A$5:$A$25,0)),INDEX(Rates!$D$5:$D$25,MATCH(B132,Rates!$A$5:$A$25,0))))</f>
        <v/>
      </c>
      <c r="X132" s="0" t="str">
        <f aca="false">IF(B132="","",IF(Settings!$B$4="Basic Store or higher",INDEX(Rates!$K$5:$K$25,MATCH(B132,Rates!$A$5:$A$25,0)),INDEX(Rates!$E$5:$E$25,MATCH(B132,Rates!$A$5:$A$25,0))))</f>
        <v/>
      </c>
      <c r="Y132" s="0" t="str">
        <f aca="false">IF(B132="","",IF(Settings!$B$4="Basic Store or higher",INDEX(Rates!$L$5:$L$25,MATCH(B132,Rates!$A$5:$A$25,0)),INDEX(Rates!$F$5:$F$25,MATCH(B132,Rates!$A$5:$A$25,0))))</f>
        <v/>
      </c>
      <c r="Z132" s="0" t="str">
        <f aca="false">IF(B132="","",IF(Settings!$B$4="Basic Store or higher",INDEX(Rates!$M$5:$M$25,MATCH(B132,Rates!$A$5:$A$25,0)),INDEX(Rates!$G$5:$G$25,MATCH(B132,Rates!$A$5:$A$25,0))))</f>
        <v/>
      </c>
      <c r="AA132" s="0" t="str">
        <f aca="false">IF(B132="","",INDEX(Rates!$N$5:$N$25,MATCH(B132,Rates!$A$5:$A$25,0)))</f>
        <v/>
      </c>
    </row>
    <row r="133" customFormat="false" ht="15" hidden="false" customHeight="false" outlineLevel="0" collapsed="false">
      <c r="A133" s="8"/>
      <c r="B133" s="8"/>
      <c r="C133" s="15"/>
      <c r="D133" s="15"/>
      <c r="E133" s="15"/>
      <c r="F133" s="15"/>
      <c r="G133" s="15"/>
      <c r="H133" s="16"/>
      <c r="I133" s="8"/>
      <c r="J133" s="17" t="n">
        <f aca="false">IF(ISNUMBER(C133),(C133+N(D133))*(1+Settings!$B$5),0)</f>
        <v>0</v>
      </c>
      <c r="K133" s="17" t="n">
        <f aca="false">IF(OR(B133="",J133=0),0,IF(U133="flat",V133*J133,IF(U133="cliff",IF(J133&lt;=W133,V133*J133,IF(J133&lt;=Y133,X133*J133,Z133*J133)),V133*MIN(J133,W133)+X133*MAX(0,MIN(J133,Y133)-W133)+Z133*MAX(0,J133-Y133))))</f>
        <v>0</v>
      </c>
      <c r="L133" s="17" t="n">
        <f aca="false">IF(J133=0,0,IF(AND(ISNUMBER(AA133),J133&gt;=AA133),0,IF(J133&lt;=10,0.3,0.4)))</f>
        <v>0</v>
      </c>
      <c r="M133" s="17" t="n">
        <f aca="false">N(H133)*J133+IF(I133="Y",0.0165*J133,0)+IF(Settings!$B$6="Yes",Settings!$B$7,0)</f>
        <v>0</v>
      </c>
      <c r="N133" s="17" t="n">
        <f aca="false">K133+L133+M133</f>
        <v>0</v>
      </c>
      <c r="O133" s="17" t="n">
        <f aca="false">IF(ISNUMBER(C133),C133+N(D133)-N133,0)</f>
        <v>0</v>
      </c>
      <c r="P133" s="17" t="n">
        <f aca="false">IF(ISNUMBER(C133),O133-N(E133)-N(F133)-N(G133),0)</f>
        <v>0</v>
      </c>
      <c r="Q133" s="18" t="str">
        <f aca="false">IF(AND(ISNUMBER(C133),C133+N(D133)&gt;0),P133/(C133+N(D133)),"")</f>
        <v/>
      </c>
      <c r="R133" s="18" t="str">
        <f aca="false">IF(AND(ISNUMBER(C133),C133&gt;0),N133/C133,"")</f>
        <v/>
      </c>
      <c r="S133" s="19" t="str">
        <f aca="false">IF(OR(U133&lt;&gt;"cliff",J133=0),"",IF(AND(J133&gt;W133*0.85,J133&lt;=W133),"Just under a cliff",IF(AND(U133="cliff",J133&gt;W133,J133&lt;=W133*1.15),"Just over a cliff","")))</f>
        <v/>
      </c>
      <c r="U133" s="0" t="str">
        <f aca="false">IF(B133="","",IF(Settings!$B$4="Basic Store or higher",INDEX(Rates!$H$5:$H$25,MATCH(B133,Rates!$A$5:$A$25,0)),INDEX(Rates!$B$5:$B$25,MATCH(B133,Rates!$A$5:$A$25,0))))</f>
        <v/>
      </c>
      <c r="V133" s="0" t="str">
        <f aca="false">IF(B133="","",IF(Settings!$B$4="Basic Store or higher",INDEX(Rates!$I$5:$I$25,MATCH(B133,Rates!$A$5:$A$25,0)),INDEX(Rates!$C$5:$C$25,MATCH(B133,Rates!$A$5:$A$25,0))))</f>
        <v/>
      </c>
      <c r="W133" s="0" t="str">
        <f aca="false">IF(B133="","",IF(Settings!$B$4="Basic Store or higher",INDEX(Rates!$J$5:$J$25,MATCH(B133,Rates!$A$5:$A$25,0)),INDEX(Rates!$D$5:$D$25,MATCH(B133,Rates!$A$5:$A$25,0))))</f>
        <v/>
      </c>
      <c r="X133" s="0" t="str">
        <f aca="false">IF(B133="","",IF(Settings!$B$4="Basic Store or higher",INDEX(Rates!$K$5:$K$25,MATCH(B133,Rates!$A$5:$A$25,0)),INDEX(Rates!$E$5:$E$25,MATCH(B133,Rates!$A$5:$A$25,0))))</f>
        <v/>
      </c>
      <c r="Y133" s="0" t="str">
        <f aca="false">IF(B133="","",IF(Settings!$B$4="Basic Store or higher",INDEX(Rates!$L$5:$L$25,MATCH(B133,Rates!$A$5:$A$25,0)),INDEX(Rates!$F$5:$F$25,MATCH(B133,Rates!$A$5:$A$25,0))))</f>
        <v/>
      </c>
      <c r="Z133" s="0" t="str">
        <f aca="false">IF(B133="","",IF(Settings!$B$4="Basic Store or higher",INDEX(Rates!$M$5:$M$25,MATCH(B133,Rates!$A$5:$A$25,0)),INDEX(Rates!$G$5:$G$25,MATCH(B133,Rates!$A$5:$A$25,0))))</f>
        <v/>
      </c>
      <c r="AA133" s="0" t="str">
        <f aca="false">IF(B133="","",INDEX(Rates!$N$5:$N$25,MATCH(B133,Rates!$A$5:$A$25,0)))</f>
        <v/>
      </c>
    </row>
    <row r="134" customFormat="false" ht="15" hidden="false" customHeight="false" outlineLevel="0" collapsed="false">
      <c r="A134" s="8"/>
      <c r="B134" s="8"/>
      <c r="C134" s="15"/>
      <c r="D134" s="15"/>
      <c r="E134" s="15"/>
      <c r="F134" s="15"/>
      <c r="G134" s="15"/>
      <c r="H134" s="16"/>
      <c r="I134" s="8"/>
      <c r="J134" s="17" t="n">
        <f aca="false">IF(ISNUMBER(C134),(C134+N(D134))*(1+Settings!$B$5),0)</f>
        <v>0</v>
      </c>
      <c r="K134" s="17" t="n">
        <f aca="false">IF(OR(B134="",J134=0),0,IF(U134="flat",V134*J134,IF(U134="cliff",IF(J134&lt;=W134,V134*J134,IF(J134&lt;=Y134,X134*J134,Z134*J134)),V134*MIN(J134,W134)+X134*MAX(0,MIN(J134,Y134)-W134)+Z134*MAX(0,J134-Y134))))</f>
        <v>0</v>
      </c>
      <c r="L134" s="17" t="n">
        <f aca="false">IF(J134=0,0,IF(AND(ISNUMBER(AA134),J134&gt;=AA134),0,IF(J134&lt;=10,0.3,0.4)))</f>
        <v>0</v>
      </c>
      <c r="M134" s="17" t="n">
        <f aca="false">N(H134)*J134+IF(I134="Y",0.0165*J134,0)+IF(Settings!$B$6="Yes",Settings!$B$7,0)</f>
        <v>0</v>
      </c>
      <c r="N134" s="17" t="n">
        <f aca="false">K134+L134+M134</f>
        <v>0</v>
      </c>
      <c r="O134" s="17" t="n">
        <f aca="false">IF(ISNUMBER(C134),C134+N(D134)-N134,0)</f>
        <v>0</v>
      </c>
      <c r="P134" s="17" t="n">
        <f aca="false">IF(ISNUMBER(C134),O134-N(E134)-N(F134)-N(G134),0)</f>
        <v>0</v>
      </c>
      <c r="Q134" s="18" t="str">
        <f aca="false">IF(AND(ISNUMBER(C134),C134+N(D134)&gt;0),P134/(C134+N(D134)),"")</f>
        <v/>
      </c>
      <c r="R134" s="18" t="str">
        <f aca="false">IF(AND(ISNUMBER(C134),C134&gt;0),N134/C134,"")</f>
        <v/>
      </c>
      <c r="S134" s="19" t="str">
        <f aca="false">IF(OR(U134&lt;&gt;"cliff",J134=0),"",IF(AND(J134&gt;W134*0.85,J134&lt;=W134),"Just under a cliff",IF(AND(U134="cliff",J134&gt;W134,J134&lt;=W134*1.15),"Just over a cliff","")))</f>
        <v/>
      </c>
      <c r="U134" s="0" t="str">
        <f aca="false">IF(B134="","",IF(Settings!$B$4="Basic Store or higher",INDEX(Rates!$H$5:$H$25,MATCH(B134,Rates!$A$5:$A$25,0)),INDEX(Rates!$B$5:$B$25,MATCH(B134,Rates!$A$5:$A$25,0))))</f>
        <v/>
      </c>
      <c r="V134" s="0" t="str">
        <f aca="false">IF(B134="","",IF(Settings!$B$4="Basic Store or higher",INDEX(Rates!$I$5:$I$25,MATCH(B134,Rates!$A$5:$A$25,0)),INDEX(Rates!$C$5:$C$25,MATCH(B134,Rates!$A$5:$A$25,0))))</f>
        <v/>
      </c>
      <c r="W134" s="0" t="str">
        <f aca="false">IF(B134="","",IF(Settings!$B$4="Basic Store or higher",INDEX(Rates!$J$5:$J$25,MATCH(B134,Rates!$A$5:$A$25,0)),INDEX(Rates!$D$5:$D$25,MATCH(B134,Rates!$A$5:$A$25,0))))</f>
        <v/>
      </c>
      <c r="X134" s="0" t="str">
        <f aca="false">IF(B134="","",IF(Settings!$B$4="Basic Store or higher",INDEX(Rates!$K$5:$K$25,MATCH(B134,Rates!$A$5:$A$25,0)),INDEX(Rates!$E$5:$E$25,MATCH(B134,Rates!$A$5:$A$25,0))))</f>
        <v/>
      </c>
      <c r="Y134" s="0" t="str">
        <f aca="false">IF(B134="","",IF(Settings!$B$4="Basic Store or higher",INDEX(Rates!$L$5:$L$25,MATCH(B134,Rates!$A$5:$A$25,0)),INDEX(Rates!$F$5:$F$25,MATCH(B134,Rates!$A$5:$A$25,0))))</f>
        <v/>
      </c>
      <c r="Z134" s="0" t="str">
        <f aca="false">IF(B134="","",IF(Settings!$B$4="Basic Store or higher",INDEX(Rates!$M$5:$M$25,MATCH(B134,Rates!$A$5:$A$25,0)),INDEX(Rates!$G$5:$G$25,MATCH(B134,Rates!$A$5:$A$25,0))))</f>
        <v/>
      </c>
      <c r="AA134" s="0" t="str">
        <f aca="false">IF(B134="","",INDEX(Rates!$N$5:$N$25,MATCH(B134,Rates!$A$5:$A$25,0)))</f>
        <v/>
      </c>
    </row>
    <row r="135" customFormat="false" ht="15" hidden="false" customHeight="false" outlineLevel="0" collapsed="false">
      <c r="A135" s="8"/>
      <c r="B135" s="8"/>
      <c r="C135" s="15"/>
      <c r="D135" s="15"/>
      <c r="E135" s="15"/>
      <c r="F135" s="15"/>
      <c r="G135" s="15"/>
      <c r="H135" s="16"/>
      <c r="I135" s="8"/>
      <c r="J135" s="17" t="n">
        <f aca="false">IF(ISNUMBER(C135),(C135+N(D135))*(1+Settings!$B$5),0)</f>
        <v>0</v>
      </c>
      <c r="K135" s="17" t="n">
        <f aca="false">IF(OR(B135="",J135=0),0,IF(U135="flat",V135*J135,IF(U135="cliff",IF(J135&lt;=W135,V135*J135,IF(J135&lt;=Y135,X135*J135,Z135*J135)),V135*MIN(J135,W135)+X135*MAX(0,MIN(J135,Y135)-W135)+Z135*MAX(0,J135-Y135))))</f>
        <v>0</v>
      </c>
      <c r="L135" s="17" t="n">
        <f aca="false">IF(J135=0,0,IF(AND(ISNUMBER(AA135),J135&gt;=AA135),0,IF(J135&lt;=10,0.3,0.4)))</f>
        <v>0</v>
      </c>
      <c r="M135" s="17" t="n">
        <f aca="false">N(H135)*J135+IF(I135="Y",0.0165*J135,0)+IF(Settings!$B$6="Yes",Settings!$B$7,0)</f>
        <v>0</v>
      </c>
      <c r="N135" s="17" t="n">
        <f aca="false">K135+L135+M135</f>
        <v>0</v>
      </c>
      <c r="O135" s="17" t="n">
        <f aca="false">IF(ISNUMBER(C135),C135+N(D135)-N135,0)</f>
        <v>0</v>
      </c>
      <c r="P135" s="17" t="n">
        <f aca="false">IF(ISNUMBER(C135),O135-N(E135)-N(F135)-N(G135),0)</f>
        <v>0</v>
      </c>
      <c r="Q135" s="18" t="str">
        <f aca="false">IF(AND(ISNUMBER(C135),C135+N(D135)&gt;0),P135/(C135+N(D135)),"")</f>
        <v/>
      </c>
      <c r="R135" s="18" t="str">
        <f aca="false">IF(AND(ISNUMBER(C135),C135&gt;0),N135/C135,"")</f>
        <v/>
      </c>
      <c r="S135" s="19" t="str">
        <f aca="false">IF(OR(U135&lt;&gt;"cliff",J135=0),"",IF(AND(J135&gt;W135*0.85,J135&lt;=W135),"Just under a cliff",IF(AND(U135="cliff",J135&gt;W135,J135&lt;=W135*1.15),"Just over a cliff","")))</f>
        <v/>
      </c>
      <c r="U135" s="0" t="str">
        <f aca="false">IF(B135="","",IF(Settings!$B$4="Basic Store or higher",INDEX(Rates!$H$5:$H$25,MATCH(B135,Rates!$A$5:$A$25,0)),INDEX(Rates!$B$5:$B$25,MATCH(B135,Rates!$A$5:$A$25,0))))</f>
        <v/>
      </c>
      <c r="V135" s="0" t="str">
        <f aca="false">IF(B135="","",IF(Settings!$B$4="Basic Store or higher",INDEX(Rates!$I$5:$I$25,MATCH(B135,Rates!$A$5:$A$25,0)),INDEX(Rates!$C$5:$C$25,MATCH(B135,Rates!$A$5:$A$25,0))))</f>
        <v/>
      </c>
      <c r="W135" s="0" t="str">
        <f aca="false">IF(B135="","",IF(Settings!$B$4="Basic Store or higher",INDEX(Rates!$J$5:$J$25,MATCH(B135,Rates!$A$5:$A$25,0)),INDEX(Rates!$D$5:$D$25,MATCH(B135,Rates!$A$5:$A$25,0))))</f>
        <v/>
      </c>
      <c r="X135" s="0" t="str">
        <f aca="false">IF(B135="","",IF(Settings!$B$4="Basic Store or higher",INDEX(Rates!$K$5:$K$25,MATCH(B135,Rates!$A$5:$A$25,0)),INDEX(Rates!$E$5:$E$25,MATCH(B135,Rates!$A$5:$A$25,0))))</f>
        <v/>
      </c>
      <c r="Y135" s="0" t="str">
        <f aca="false">IF(B135="","",IF(Settings!$B$4="Basic Store or higher",INDEX(Rates!$L$5:$L$25,MATCH(B135,Rates!$A$5:$A$25,0)),INDEX(Rates!$F$5:$F$25,MATCH(B135,Rates!$A$5:$A$25,0))))</f>
        <v/>
      </c>
      <c r="Z135" s="0" t="str">
        <f aca="false">IF(B135="","",IF(Settings!$B$4="Basic Store or higher",INDEX(Rates!$M$5:$M$25,MATCH(B135,Rates!$A$5:$A$25,0)),INDEX(Rates!$G$5:$G$25,MATCH(B135,Rates!$A$5:$A$25,0))))</f>
        <v/>
      </c>
      <c r="AA135" s="0" t="str">
        <f aca="false">IF(B135="","",INDEX(Rates!$N$5:$N$25,MATCH(B135,Rates!$A$5:$A$25,0)))</f>
        <v/>
      </c>
    </row>
    <row r="136" customFormat="false" ht="15" hidden="false" customHeight="false" outlineLevel="0" collapsed="false">
      <c r="A136" s="8"/>
      <c r="B136" s="8"/>
      <c r="C136" s="15"/>
      <c r="D136" s="15"/>
      <c r="E136" s="15"/>
      <c r="F136" s="15"/>
      <c r="G136" s="15"/>
      <c r="H136" s="16"/>
      <c r="I136" s="8"/>
      <c r="J136" s="17" t="n">
        <f aca="false">IF(ISNUMBER(C136),(C136+N(D136))*(1+Settings!$B$5),0)</f>
        <v>0</v>
      </c>
      <c r="K136" s="17" t="n">
        <f aca="false">IF(OR(B136="",J136=0),0,IF(U136="flat",V136*J136,IF(U136="cliff",IF(J136&lt;=W136,V136*J136,IF(J136&lt;=Y136,X136*J136,Z136*J136)),V136*MIN(J136,W136)+X136*MAX(0,MIN(J136,Y136)-W136)+Z136*MAX(0,J136-Y136))))</f>
        <v>0</v>
      </c>
      <c r="L136" s="17" t="n">
        <f aca="false">IF(J136=0,0,IF(AND(ISNUMBER(AA136),J136&gt;=AA136),0,IF(J136&lt;=10,0.3,0.4)))</f>
        <v>0</v>
      </c>
      <c r="M136" s="17" t="n">
        <f aca="false">N(H136)*J136+IF(I136="Y",0.0165*J136,0)+IF(Settings!$B$6="Yes",Settings!$B$7,0)</f>
        <v>0</v>
      </c>
      <c r="N136" s="17" t="n">
        <f aca="false">K136+L136+M136</f>
        <v>0</v>
      </c>
      <c r="O136" s="17" t="n">
        <f aca="false">IF(ISNUMBER(C136),C136+N(D136)-N136,0)</f>
        <v>0</v>
      </c>
      <c r="P136" s="17" t="n">
        <f aca="false">IF(ISNUMBER(C136),O136-N(E136)-N(F136)-N(G136),0)</f>
        <v>0</v>
      </c>
      <c r="Q136" s="18" t="str">
        <f aca="false">IF(AND(ISNUMBER(C136),C136+N(D136)&gt;0),P136/(C136+N(D136)),"")</f>
        <v/>
      </c>
      <c r="R136" s="18" t="str">
        <f aca="false">IF(AND(ISNUMBER(C136),C136&gt;0),N136/C136,"")</f>
        <v/>
      </c>
      <c r="S136" s="19" t="str">
        <f aca="false">IF(OR(U136&lt;&gt;"cliff",J136=0),"",IF(AND(J136&gt;W136*0.85,J136&lt;=W136),"Just under a cliff",IF(AND(U136="cliff",J136&gt;W136,J136&lt;=W136*1.15),"Just over a cliff","")))</f>
        <v/>
      </c>
      <c r="U136" s="0" t="str">
        <f aca="false">IF(B136="","",IF(Settings!$B$4="Basic Store or higher",INDEX(Rates!$H$5:$H$25,MATCH(B136,Rates!$A$5:$A$25,0)),INDEX(Rates!$B$5:$B$25,MATCH(B136,Rates!$A$5:$A$25,0))))</f>
        <v/>
      </c>
      <c r="V136" s="0" t="str">
        <f aca="false">IF(B136="","",IF(Settings!$B$4="Basic Store or higher",INDEX(Rates!$I$5:$I$25,MATCH(B136,Rates!$A$5:$A$25,0)),INDEX(Rates!$C$5:$C$25,MATCH(B136,Rates!$A$5:$A$25,0))))</f>
        <v/>
      </c>
      <c r="W136" s="0" t="str">
        <f aca="false">IF(B136="","",IF(Settings!$B$4="Basic Store or higher",INDEX(Rates!$J$5:$J$25,MATCH(B136,Rates!$A$5:$A$25,0)),INDEX(Rates!$D$5:$D$25,MATCH(B136,Rates!$A$5:$A$25,0))))</f>
        <v/>
      </c>
      <c r="X136" s="0" t="str">
        <f aca="false">IF(B136="","",IF(Settings!$B$4="Basic Store or higher",INDEX(Rates!$K$5:$K$25,MATCH(B136,Rates!$A$5:$A$25,0)),INDEX(Rates!$E$5:$E$25,MATCH(B136,Rates!$A$5:$A$25,0))))</f>
        <v/>
      </c>
      <c r="Y136" s="0" t="str">
        <f aca="false">IF(B136="","",IF(Settings!$B$4="Basic Store or higher",INDEX(Rates!$L$5:$L$25,MATCH(B136,Rates!$A$5:$A$25,0)),INDEX(Rates!$F$5:$F$25,MATCH(B136,Rates!$A$5:$A$25,0))))</f>
        <v/>
      </c>
      <c r="Z136" s="0" t="str">
        <f aca="false">IF(B136="","",IF(Settings!$B$4="Basic Store or higher",INDEX(Rates!$M$5:$M$25,MATCH(B136,Rates!$A$5:$A$25,0)),INDEX(Rates!$G$5:$G$25,MATCH(B136,Rates!$A$5:$A$25,0))))</f>
        <v/>
      </c>
      <c r="AA136" s="0" t="str">
        <f aca="false">IF(B136="","",INDEX(Rates!$N$5:$N$25,MATCH(B136,Rates!$A$5:$A$25,0)))</f>
        <v/>
      </c>
    </row>
    <row r="137" customFormat="false" ht="15" hidden="false" customHeight="false" outlineLevel="0" collapsed="false">
      <c r="A137" s="8"/>
      <c r="B137" s="8"/>
      <c r="C137" s="15"/>
      <c r="D137" s="15"/>
      <c r="E137" s="15"/>
      <c r="F137" s="15"/>
      <c r="G137" s="15"/>
      <c r="H137" s="16"/>
      <c r="I137" s="8"/>
      <c r="J137" s="17" t="n">
        <f aca="false">IF(ISNUMBER(C137),(C137+N(D137))*(1+Settings!$B$5),0)</f>
        <v>0</v>
      </c>
      <c r="K137" s="17" t="n">
        <f aca="false">IF(OR(B137="",J137=0),0,IF(U137="flat",V137*J137,IF(U137="cliff",IF(J137&lt;=W137,V137*J137,IF(J137&lt;=Y137,X137*J137,Z137*J137)),V137*MIN(J137,W137)+X137*MAX(0,MIN(J137,Y137)-W137)+Z137*MAX(0,J137-Y137))))</f>
        <v>0</v>
      </c>
      <c r="L137" s="17" t="n">
        <f aca="false">IF(J137=0,0,IF(AND(ISNUMBER(AA137),J137&gt;=AA137),0,IF(J137&lt;=10,0.3,0.4)))</f>
        <v>0</v>
      </c>
      <c r="M137" s="17" t="n">
        <f aca="false">N(H137)*J137+IF(I137="Y",0.0165*J137,0)+IF(Settings!$B$6="Yes",Settings!$B$7,0)</f>
        <v>0</v>
      </c>
      <c r="N137" s="17" t="n">
        <f aca="false">K137+L137+M137</f>
        <v>0</v>
      </c>
      <c r="O137" s="17" t="n">
        <f aca="false">IF(ISNUMBER(C137),C137+N(D137)-N137,0)</f>
        <v>0</v>
      </c>
      <c r="P137" s="17" t="n">
        <f aca="false">IF(ISNUMBER(C137),O137-N(E137)-N(F137)-N(G137),0)</f>
        <v>0</v>
      </c>
      <c r="Q137" s="18" t="str">
        <f aca="false">IF(AND(ISNUMBER(C137),C137+N(D137)&gt;0),P137/(C137+N(D137)),"")</f>
        <v/>
      </c>
      <c r="R137" s="18" t="str">
        <f aca="false">IF(AND(ISNUMBER(C137),C137&gt;0),N137/C137,"")</f>
        <v/>
      </c>
      <c r="S137" s="19" t="str">
        <f aca="false">IF(OR(U137&lt;&gt;"cliff",J137=0),"",IF(AND(J137&gt;W137*0.85,J137&lt;=W137),"Just under a cliff",IF(AND(U137="cliff",J137&gt;W137,J137&lt;=W137*1.15),"Just over a cliff","")))</f>
        <v/>
      </c>
      <c r="U137" s="0" t="str">
        <f aca="false">IF(B137="","",IF(Settings!$B$4="Basic Store or higher",INDEX(Rates!$H$5:$H$25,MATCH(B137,Rates!$A$5:$A$25,0)),INDEX(Rates!$B$5:$B$25,MATCH(B137,Rates!$A$5:$A$25,0))))</f>
        <v/>
      </c>
      <c r="V137" s="0" t="str">
        <f aca="false">IF(B137="","",IF(Settings!$B$4="Basic Store or higher",INDEX(Rates!$I$5:$I$25,MATCH(B137,Rates!$A$5:$A$25,0)),INDEX(Rates!$C$5:$C$25,MATCH(B137,Rates!$A$5:$A$25,0))))</f>
        <v/>
      </c>
      <c r="W137" s="0" t="str">
        <f aca="false">IF(B137="","",IF(Settings!$B$4="Basic Store or higher",INDEX(Rates!$J$5:$J$25,MATCH(B137,Rates!$A$5:$A$25,0)),INDEX(Rates!$D$5:$D$25,MATCH(B137,Rates!$A$5:$A$25,0))))</f>
        <v/>
      </c>
      <c r="X137" s="0" t="str">
        <f aca="false">IF(B137="","",IF(Settings!$B$4="Basic Store or higher",INDEX(Rates!$K$5:$K$25,MATCH(B137,Rates!$A$5:$A$25,0)),INDEX(Rates!$E$5:$E$25,MATCH(B137,Rates!$A$5:$A$25,0))))</f>
        <v/>
      </c>
      <c r="Y137" s="0" t="str">
        <f aca="false">IF(B137="","",IF(Settings!$B$4="Basic Store or higher",INDEX(Rates!$L$5:$L$25,MATCH(B137,Rates!$A$5:$A$25,0)),INDEX(Rates!$F$5:$F$25,MATCH(B137,Rates!$A$5:$A$25,0))))</f>
        <v/>
      </c>
      <c r="Z137" s="0" t="str">
        <f aca="false">IF(B137="","",IF(Settings!$B$4="Basic Store or higher",INDEX(Rates!$M$5:$M$25,MATCH(B137,Rates!$A$5:$A$25,0)),INDEX(Rates!$G$5:$G$25,MATCH(B137,Rates!$A$5:$A$25,0))))</f>
        <v/>
      </c>
      <c r="AA137" s="0" t="str">
        <f aca="false">IF(B137="","",INDEX(Rates!$N$5:$N$25,MATCH(B137,Rates!$A$5:$A$25,0)))</f>
        <v/>
      </c>
    </row>
    <row r="138" customFormat="false" ht="15" hidden="false" customHeight="false" outlineLevel="0" collapsed="false">
      <c r="A138" s="8"/>
      <c r="B138" s="8"/>
      <c r="C138" s="15"/>
      <c r="D138" s="15"/>
      <c r="E138" s="15"/>
      <c r="F138" s="15"/>
      <c r="G138" s="15"/>
      <c r="H138" s="16"/>
      <c r="I138" s="8"/>
      <c r="J138" s="17" t="n">
        <f aca="false">IF(ISNUMBER(C138),(C138+N(D138))*(1+Settings!$B$5),0)</f>
        <v>0</v>
      </c>
      <c r="K138" s="17" t="n">
        <f aca="false">IF(OR(B138="",J138=0),0,IF(U138="flat",V138*J138,IF(U138="cliff",IF(J138&lt;=W138,V138*J138,IF(J138&lt;=Y138,X138*J138,Z138*J138)),V138*MIN(J138,W138)+X138*MAX(0,MIN(J138,Y138)-W138)+Z138*MAX(0,J138-Y138))))</f>
        <v>0</v>
      </c>
      <c r="L138" s="17" t="n">
        <f aca="false">IF(J138=0,0,IF(AND(ISNUMBER(AA138),J138&gt;=AA138),0,IF(J138&lt;=10,0.3,0.4)))</f>
        <v>0</v>
      </c>
      <c r="M138" s="17" t="n">
        <f aca="false">N(H138)*J138+IF(I138="Y",0.0165*J138,0)+IF(Settings!$B$6="Yes",Settings!$B$7,0)</f>
        <v>0</v>
      </c>
      <c r="N138" s="17" t="n">
        <f aca="false">K138+L138+M138</f>
        <v>0</v>
      </c>
      <c r="O138" s="17" t="n">
        <f aca="false">IF(ISNUMBER(C138),C138+N(D138)-N138,0)</f>
        <v>0</v>
      </c>
      <c r="P138" s="17" t="n">
        <f aca="false">IF(ISNUMBER(C138),O138-N(E138)-N(F138)-N(G138),0)</f>
        <v>0</v>
      </c>
      <c r="Q138" s="18" t="str">
        <f aca="false">IF(AND(ISNUMBER(C138),C138+N(D138)&gt;0),P138/(C138+N(D138)),"")</f>
        <v/>
      </c>
      <c r="R138" s="18" t="str">
        <f aca="false">IF(AND(ISNUMBER(C138),C138&gt;0),N138/C138,"")</f>
        <v/>
      </c>
      <c r="S138" s="19" t="str">
        <f aca="false">IF(OR(U138&lt;&gt;"cliff",J138=0),"",IF(AND(J138&gt;W138*0.85,J138&lt;=W138),"Just under a cliff",IF(AND(U138="cliff",J138&gt;W138,J138&lt;=W138*1.15),"Just over a cliff","")))</f>
        <v/>
      </c>
      <c r="U138" s="0" t="str">
        <f aca="false">IF(B138="","",IF(Settings!$B$4="Basic Store or higher",INDEX(Rates!$H$5:$H$25,MATCH(B138,Rates!$A$5:$A$25,0)),INDEX(Rates!$B$5:$B$25,MATCH(B138,Rates!$A$5:$A$25,0))))</f>
        <v/>
      </c>
      <c r="V138" s="0" t="str">
        <f aca="false">IF(B138="","",IF(Settings!$B$4="Basic Store or higher",INDEX(Rates!$I$5:$I$25,MATCH(B138,Rates!$A$5:$A$25,0)),INDEX(Rates!$C$5:$C$25,MATCH(B138,Rates!$A$5:$A$25,0))))</f>
        <v/>
      </c>
      <c r="W138" s="0" t="str">
        <f aca="false">IF(B138="","",IF(Settings!$B$4="Basic Store or higher",INDEX(Rates!$J$5:$J$25,MATCH(B138,Rates!$A$5:$A$25,0)),INDEX(Rates!$D$5:$D$25,MATCH(B138,Rates!$A$5:$A$25,0))))</f>
        <v/>
      </c>
      <c r="X138" s="0" t="str">
        <f aca="false">IF(B138="","",IF(Settings!$B$4="Basic Store or higher",INDEX(Rates!$K$5:$K$25,MATCH(B138,Rates!$A$5:$A$25,0)),INDEX(Rates!$E$5:$E$25,MATCH(B138,Rates!$A$5:$A$25,0))))</f>
        <v/>
      </c>
      <c r="Y138" s="0" t="str">
        <f aca="false">IF(B138="","",IF(Settings!$B$4="Basic Store or higher",INDEX(Rates!$L$5:$L$25,MATCH(B138,Rates!$A$5:$A$25,0)),INDEX(Rates!$F$5:$F$25,MATCH(B138,Rates!$A$5:$A$25,0))))</f>
        <v/>
      </c>
      <c r="Z138" s="0" t="str">
        <f aca="false">IF(B138="","",IF(Settings!$B$4="Basic Store or higher",INDEX(Rates!$M$5:$M$25,MATCH(B138,Rates!$A$5:$A$25,0)),INDEX(Rates!$G$5:$G$25,MATCH(B138,Rates!$A$5:$A$25,0))))</f>
        <v/>
      </c>
      <c r="AA138" s="0" t="str">
        <f aca="false">IF(B138="","",INDEX(Rates!$N$5:$N$25,MATCH(B138,Rates!$A$5:$A$25,0)))</f>
        <v/>
      </c>
    </row>
    <row r="139" customFormat="false" ht="15" hidden="false" customHeight="false" outlineLevel="0" collapsed="false">
      <c r="A139" s="8"/>
      <c r="B139" s="8"/>
      <c r="C139" s="15"/>
      <c r="D139" s="15"/>
      <c r="E139" s="15"/>
      <c r="F139" s="15"/>
      <c r="G139" s="15"/>
      <c r="H139" s="16"/>
      <c r="I139" s="8"/>
      <c r="J139" s="17" t="n">
        <f aca="false">IF(ISNUMBER(C139),(C139+N(D139))*(1+Settings!$B$5),0)</f>
        <v>0</v>
      </c>
      <c r="K139" s="17" t="n">
        <f aca="false">IF(OR(B139="",J139=0),0,IF(U139="flat",V139*J139,IF(U139="cliff",IF(J139&lt;=W139,V139*J139,IF(J139&lt;=Y139,X139*J139,Z139*J139)),V139*MIN(J139,W139)+X139*MAX(0,MIN(J139,Y139)-W139)+Z139*MAX(0,J139-Y139))))</f>
        <v>0</v>
      </c>
      <c r="L139" s="17" t="n">
        <f aca="false">IF(J139=0,0,IF(AND(ISNUMBER(AA139),J139&gt;=AA139),0,IF(J139&lt;=10,0.3,0.4)))</f>
        <v>0</v>
      </c>
      <c r="M139" s="17" t="n">
        <f aca="false">N(H139)*J139+IF(I139="Y",0.0165*J139,0)+IF(Settings!$B$6="Yes",Settings!$B$7,0)</f>
        <v>0</v>
      </c>
      <c r="N139" s="17" t="n">
        <f aca="false">K139+L139+M139</f>
        <v>0</v>
      </c>
      <c r="O139" s="17" t="n">
        <f aca="false">IF(ISNUMBER(C139),C139+N(D139)-N139,0)</f>
        <v>0</v>
      </c>
      <c r="P139" s="17" t="n">
        <f aca="false">IF(ISNUMBER(C139),O139-N(E139)-N(F139)-N(G139),0)</f>
        <v>0</v>
      </c>
      <c r="Q139" s="18" t="str">
        <f aca="false">IF(AND(ISNUMBER(C139),C139+N(D139)&gt;0),P139/(C139+N(D139)),"")</f>
        <v/>
      </c>
      <c r="R139" s="18" t="str">
        <f aca="false">IF(AND(ISNUMBER(C139),C139&gt;0),N139/C139,"")</f>
        <v/>
      </c>
      <c r="S139" s="19" t="str">
        <f aca="false">IF(OR(U139&lt;&gt;"cliff",J139=0),"",IF(AND(J139&gt;W139*0.85,J139&lt;=W139),"Just under a cliff",IF(AND(U139="cliff",J139&gt;W139,J139&lt;=W139*1.15),"Just over a cliff","")))</f>
        <v/>
      </c>
      <c r="U139" s="0" t="str">
        <f aca="false">IF(B139="","",IF(Settings!$B$4="Basic Store or higher",INDEX(Rates!$H$5:$H$25,MATCH(B139,Rates!$A$5:$A$25,0)),INDEX(Rates!$B$5:$B$25,MATCH(B139,Rates!$A$5:$A$25,0))))</f>
        <v/>
      </c>
      <c r="V139" s="0" t="str">
        <f aca="false">IF(B139="","",IF(Settings!$B$4="Basic Store or higher",INDEX(Rates!$I$5:$I$25,MATCH(B139,Rates!$A$5:$A$25,0)),INDEX(Rates!$C$5:$C$25,MATCH(B139,Rates!$A$5:$A$25,0))))</f>
        <v/>
      </c>
      <c r="W139" s="0" t="str">
        <f aca="false">IF(B139="","",IF(Settings!$B$4="Basic Store or higher",INDEX(Rates!$J$5:$J$25,MATCH(B139,Rates!$A$5:$A$25,0)),INDEX(Rates!$D$5:$D$25,MATCH(B139,Rates!$A$5:$A$25,0))))</f>
        <v/>
      </c>
      <c r="X139" s="0" t="str">
        <f aca="false">IF(B139="","",IF(Settings!$B$4="Basic Store or higher",INDEX(Rates!$K$5:$K$25,MATCH(B139,Rates!$A$5:$A$25,0)),INDEX(Rates!$E$5:$E$25,MATCH(B139,Rates!$A$5:$A$25,0))))</f>
        <v/>
      </c>
      <c r="Y139" s="0" t="str">
        <f aca="false">IF(B139="","",IF(Settings!$B$4="Basic Store or higher",INDEX(Rates!$L$5:$L$25,MATCH(B139,Rates!$A$5:$A$25,0)),INDEX(Rates!$F$5:$F$25,MATCH(B139,Rates!$A$5:$A$25,0))))</f>
        <v/>
      </c>
      <c r="Z139" s="0" t="str">
        <f aca="false">IF(B139="","",IF(Settings!$B$4="Basic Store or higher",INDEX(Rates!$M$5:$M$25,MATCH(B139,Rates!$A$5:$A$25,0)),INDEX(Rates!$G$5:$G$25,MATCH(B139,Rates!$A$5:$A$25,0))))</f>
        <v/>
      </c>
      <c r="AA139" s="0" t="str">
        <f aca="false">IF(B139="","",INDEX(Rates!$N$5:$N$25,MATCH(B139,Rates!$A$5:$A$25,0)))</f>
        <v/>
      </c>
    </row>
    <row r="140" customFormat="false" ht="15" hidden="false" customHeight="false" outlineLevel="0" collapsed="false">
      <c r="A140" s="8"/>
      <c r="B140" s="8"/>
      <c r="C140" s="15"/>
      <c r="D140" s="15"/>
      <c r="E140" s="15"/>
      <c r="F140" s="15"/>
      <c r="G140" s="15"/>
      <c r="H140" s="16"/>
      <c r="I140" s="8"/>
      <c r="J140" s="17" t="n">
        <f aca="false">IF(ISNUMBER(C140),(C140+N(D140))*(1+Settings!$B$5),0)</f>
        <v>0</v>
      </c>
      <c r="K140" s="17" t="n">
        <f aca="false">IF(OR(B140="",J140=0),0,IF(U140="flat",V140*J140,IF(U140="cliff",IF(J140&lt;=W140,V140*J140,IF(J140&lt;=Y140,X140*J140,Z140*J140)),V140*MIN(J140,W140)+X140*MAX(0,MIN(J140,Y140)-W140)+Z140*MAX(0,J140-Y140))))</f>
        <v>0</v>
      </c>
      <c r="L140" s="17" t="n">
        <f aca="false">IF(J140=0,0,IF(AND(ISNUMBER(AA140),J140&gt;=AA140),0,IF(J140&lt;=10,0.3,0.4)))</f>
        <v>0</v>
      </c>
      <c r="M140" s="17" t="n">
        <f aca="false">N(H140)*J140+IF(I140="Y",0.0165*J140,0)+IF(Settings!$B$6="Yes",Settings!$B$7,0)</f>
        <v>0</v>
      </c>
      <c r="N140" s="17" t="n">
        <f aca="false">K140+L140+M140</f>
        <v>0</v>
      </c>
      <c r="O140" s="17" t="n">
        <f aca="false">IF(ISNUMBER(C140),C140+N(D140)-N140,0)</f>
        <v>0</v>
      </c>
      <c r="P140" s="17" t="n">
        <f aca="false">IF(ISNUMBER(C140),O140-N(E140)-N(F140)-N(G140),0)</f>
        <v>0</v>
      </c>
      <c r="Q140" s="18" t="str">
        <f aca="false">IF(AND(ISNUMBER(C140),C140+N(D140)&gt;0),P140/(C140+N(D140)),"")</f>
        <v/>
      </c>
      <c r="R140" s="18" t="str">
        <f aca="false">IF(AND(ISNUMBER(C140),C140&gt;0),N140/C140,"")</f>
        <v/>
      </c>
      <c r="S140" s="19" t="str">
        <f aca="false">IF(OR(U140&lt;&gt;"cliff",J140=0),"",IF(AND(J140&gt;W140*0.85,J140&lt;=W140),"Just under a cliff",IF(AND(U140="cliff",J140&gt;W140,J140&lt;=W140*1.15),"Just over a cliff","")))</f>
        <v/>
      </c>
      <c r="U140" s="0" t="str">
        <f aca="false">IF(B140="","",IF(Settings!$B$4="Basic Store or higher",INDEX(Rates!$H$5:$H$25,MATCH(B140,Rates!$A$5:$A$25,0)),INDEX(Rates!$B$5:$B$25,MATCH(B140,Rates!$A$5:$A$25,0))))</f>
        <v/>
      </c>
      <c r="V140" s="0" t="str">
        <f aca="false">IF(B140="","",IF(Settings!$B$4="Basic Store or higher",INDEX(Rates!$I$5:$I$25,MATCH(B140,Rates!$A$5:$A$25,0)),INDEX(Rates!$C$5:$C$25,MATCH(B140,Rates!$A$5:$A$25,0))))</f>
        <v/>
      </c>
      <c r="W140" s="0" t="str">
        <f aca="false">IF(B140="","",IF(Settings!$B$4="Basic Store or higher",INDEX(Rates!$J$5:$J$25,MATCH(B140,Rates!$A$5:$A$25,0)),INDEX(Rates!$D$5:$D$25,MATCH(B140,Rates!$A$5:$A$25,0))))</f>
        <v/>
      </c>
      <c r="X140" s="0" t="str">
        <f aca="false">IF(B140="","",IF(Settings!$B$4="Basic Store or higher",INDEX(Rates!$K$5:$K$25,MATCH(B140,Rates!$A$5:$A$25,0)),INDEX(Rates!$E$5:$E$25,MATCH(B140,Rates!$A$5:$A$25,0))))</f>
        <v/>
      </c>
      <c r="Y140" s="0" t="str">
        <f aca="false">IF(B140="","",IF(Settings!$B$4="Basic Store or higher",INDEX(Rates!$L$5:$L$25,MATCH(B140,Rates!$A$5:$A$25,0)),INDEX(Rates!$F$5:$F$25,MATCH(B140,Rates!$A$5:$A$25,0))))</f>
        <v/>
      </c>
      <c r="Z140" s="0" t="str">
        <f aca="false">IF(B140="","",IF(Settings!$B$4="Basic Store or higher",INDEX(Rates!$M$5:$M$25,MATCH(B140,Rates!$A$5:$A$25,0)),INDEX(Rates!$G$5:$G$25,MATCH(B140,Rates!$A$5:$A$25,0))))</f>
        <v/>
      </c>
      <c r="AA140" s="0" t="str">
        <f aca="false">IF(B140="","",INDEX(Rates!$N$5:$N$25,MATCH(B140,Rates!$A$5:$A$25,0)))</f>
        <v/>
      </c>
    </row>
    <row r="141" customFormat="false" ht="15" hidden="false" customHeight="false" outlineLevel="0" collapsed="false">
      <c r="A141" s="8"/>
      <c r="B141" s="8"/>
      <c r="C141" s="15"/>
      <c r="D141" s="15"/>
      <c r="E141" s="15"/>
      <c r="F141" s="15"/>
      <c r="G141" s="15"/>
      <c r="H141" s="16"/>
      <c r="I141" s="8"/>
      <c r="J141" s="17" t="n">
        <f aca="false">IF(ISNUMBER(C141),(C141+N(D141))*(1+Settings!$B$5),0)</f>
        <v>0</v>
      </c>
      <c r="K141" s="17" t="n">
        <f aca="false">IF(OR(B141="",J141=0),0,IF(U141="flat",V141*J141,IF(U141="cliff",IF(J141&lt;=W141,V141*J141,IF(J141&lt;=Y141,X141*J141,Z141*J141)),V141*MIN(J141,W141)+X141*MAX(0,MIN(J141,Y141)-W141)+Z141*MAX(0,J141-Y141))))</f>
        <v>0</v>
      </c>
      <c r="L141" s="17" t="n">
        <f aca="false">IF(J141=0,0,IF(AND(ISNUMBER(AA141),J141&gt;=AA141),0,IF(J141&lt;=10,0.3,0.4)))</f>
        <v>0</v>
      </c>
      <c r="M141" s="17" t="n">
        <f aca="false">N(H141)*J141+IF(I141="Y",0.0165*J141,0)+IF(Settings!$B$6="Yes",Settings!$B$7,0)</f>
        <v>0</v>
      </c>
      <c r="N141" s="17" t="n">
        <f aca="false">K141+L141+M141</f>
        <v>0</v>
      </c>
      <c r="O141" s="17" t="n">
        <f aca="false">IF(ISNUMBER(C141),C141+N(D141)-N141,0)</f>
        <v>0</v>
      </c>
      <c r="P141" s="17" t="n">
        <f aca="false">IF(ISNUMBER(C141),O141-N(E141)-N(F141)-N(G141),0)</f>
        <v>0</v>
      </c>
      <c r="Q141" s="18" t="str">
        <f aca="false">IF(AND(ISNUMBER(C141),C141+N(D141)&gt;0),P141/(C141+N(D141)),"")</f>
        <v/>
      </c>
      <c r="R141" s="18" t="str">
        <f aca="false">IF(AND(ISNUMBER(C141),C141&gt;0),N141/C141,"")</f>
        <v/>
      </c>
      <c r="S141" s="19" t="str">
        <f aca="false">IF(OR(U141&lt;&gt;"cliff",J141=0),"",IF(AND(J141&gt;W141*0.85,J141&lt;=W141),"Just under a cliff",IF(AND(U141="cliff",J141&gt;W141,J141&lt;=W141*1.15),"Just over a cliff","")))</f>
        <v/>
      </c>
      <c r="U141" s="0" t="str">
        <f aca="false">IF(B141="","",IF(Settings!$B$4="Basic Store or higher",INDEX(Rates!$H$5:$H$25,MATCH(B141,Rates!$A$5:$A$25,0)),INDEX(Rates!$B$5:$B$25,MATCH(B141,Rates!$A$5:$A$25,0))))</f>
        <v/>
      </c>
      <c r="V141" s="0" t="str">
        <f aca="false">IF(B141="","",IF(Settings!$B$4="Basic Store or higher",INDEX(Rates!$I$5:$I$25,MATCH(B141,Rates!$A$5:$A$25,0)),INDEX(Rates!$C$5:$C$25,MATCH(B141,Rates!$A$5:$A$25,0))))</f>
        <v/>
      </c>
      <c r="W141" s="0" t="str">
        <f aca="false">IF(B141="","",IF(Settings!$B$4="Basic Store or higher",INDEX(Rates!$J$5:$J$25,MATCH(B141,Rates!$A$5:$A$25,0)),INDEX(Rates!$D$5:$D$25,MATCH(B141,Rates!$A$5:$A$25,0))))</f>
        <v/>
      </c>
      <c r="X141" s="0" t="str">
        <f aca="false">IF(B141="","",IF(Settings!$B$4="Basic Store or higher",INDEX(Rates!$K$5:$K$25,MATCH(B141,Rates!$A$5:$A$25,0)),INDEX(Rates!$E$5:$E$25,MATCH(B141,Rates!$A$5:$A$25,0))))</f>
        <v/>
      </c>
      <c r="Y141" s="0" t="str">
        <f aca="false">IF(B141="","",IF(Settings!$B$4="Basic Store or higher",INDEX(Rates!$L$5:$L$25,MATCH(B141,Rates!$A$5:$A$25,0)),INDEX(Rates!$F$5:$F$25,MATCH(B141,Rates!$A$5:$A$25,0))))</f>
        <v/>
      </c>
      <c r="Z141" s="0" t="str">
        <f aca="false">IF(B141="","",IF(Settings!$B$4="Basic Store or higher",INDEX(Rates!$M$5:$M$25,MATCH(B141,Rates!$A$5:$A$25,0)),INDEX(Rates!$G$5:$G$25,MATCH(B141,Rates!$A$5:$A$25,0))))</f>
        <v/>
      </c>
      <c r="AA141" s="0" t="str">
        <f aca="false">IF(B141="","",INDEX(Rates!$N$5:$N$25,MATCH(B141,Rates!$A$5:$A$25,0)))</f>
        <v/>
      </c>
    </row>
    <row r="142" customFormat="false" ht="15" hidden="false" customHeight="false" outlineLevel="0" collapsed="false">
      <c r="A142" s="8"/>
      <c r="B142" s="8"/>
      <c r="C142" s="15"/>
      <c r="D142" s="15"/>
      <c r="E142" s="15"/>
      <c r="F142" s="15"/>
      <c r="G142" s="15"/>
      <c r="H142" s="16"/>
      <c r="I142" s="8"/>
      <c r="J142" s="17" t="n">
        <f aca="false">IF(ISNUMBER(C142),(C142+N(D142))*(1+Settings!$B$5),0)</f>
        <v>0</v>
      </c>
      <c r="K142" s="17" t="n">
        <f aca="false">IF(OR(B142="",J142=0),0,IF(U142="flat",V142*J142,IF(U142="cliff",IF(J142&lt;=W142,V142*J142,IF(J142&lt;=Y142,X142*J142,Z142*J142)),V142*MIN(J142,W142)+X142*MAX(0,MIN(J142,Y142)-W142)+Z142*MAX(0,J142-Y142))))</f>
        <v>0</v>
      </c>
      <c r="L142" s="17" t="n">
        <f aca="false">IF(J142=0,0,IF(AND(ISNUMBER(AA142),J142&gt;=AA142),0,IF(J142&lt;=10,0.3,0.4)))</f>
        <v>0</v>
      </c>
      <c r="M142" s="17" t="n">
        <f aca="false">N(H142)*J142+IF(I142="Y",0.0165*J142,0)+IF(Settings!$B$6="Yes",Settings!$B$7,0)</f>
        <v>0</v>
      </c>
      <c r="N142" s="17" t="n">
        <f aca="false">K142+L142+M142</f>
        <v>0</v>
      </c>
      <c r="O142" s="17" t="n">
        <f aca="false">IF(ISNUMBER(C142),C142+N(D142)-N142,0)</f>
        <v>0</v>
      </c>
      <c r="P142" s="17" t="n">
        <f aca="false">IF(ISNUMBER(C142),O142-N(E142)-N(F142)-N(G142),0)</f>
        <v>0</v>
      </c>
      <c r="Q142" s="18" t="str">
        <f aca="false">IF(AND(ISNUMBER(C142),C142+N(D142)&gt;0),P142/(C142+N(D142)),"")</f>
        <v/>
      </c>
      <c r="R142" s="18" t="str">
        <f aca="false">IF(AND(ISNUMBER(C142),C142&gt;0),N142/C142,"")</f>
        <v/>
      </c>
      <c r="S142" s="19" t="str">
        <f aca="false">IF(OR(U142&lt;&gt;"cliff",J142=0),"",IF(AND(J142&gt;W142*0.85,J142&lt;=W142),"Just under a cliff",IF(AND(U142="cliff",J142&gt;W142,J142&lt;=W142*1.15),"Just over a cliff","")))</f>
        <v/>
      </c>
      <c r="U142" s="0" t="str">
        <f aca="false">IF(B142="","",IF(Settings!$B$4="Basic Store or higher",INDEX(Rates!$H$5:$H$25,MATCH(B142,Rates!$A$5:$A$25,0)),INDEX(Rates!$B$5:$B$25,MATCH(B142,Rates!$A$5:$A$25,0))))</f>
        <v/>
      </c>
      <c r="V142" s="0" t="str">
        <f aca="false">IF(B142="","",IF(Settings!$B$4="Basic Store or higher",INDEX(Rates!$I$5:$I$25,MATCH(B142,Rates!$A$5:$A$25,0)),INDEX(Rates!$C$5:$C$25,MATCH(B142,Rates!$A$5:$A$25,0))))</f>
        <v/>
      </c>
      <c r="W142" s="0" t="str">
        <f aca="false">IF(B142="","",IF(Settings!$B$4="Basic Store or higher",INDEX(Rates!$J$5:$J$25,MATCH(B142,Rates!$A$5:$A$25,0)),INDEX(Rates!$D$5:$D$25,MATCH(B142,Rates!$A$5:$A$25,0))))</f>
        <v/>
      </c>
      <c r="X142" s="0" t="str">
        <f aca="false">IF(B142="","",IF(Settings!$B$4="Basic Store or higher",INDEX(Rates!$K$5:$K$25,MATCH(B142,Rates!$A$5:$A$25,0)),INDEX(Rates!$E$5:$E$25,MATCH(B142,Rates!$A$5:$A$25,0))))</f>
        <v/>
      </c>
      <c r="Y142" s="0" t="str">
        <f aca="false">IF(B142="","",IF(Settings!$B$4="Basic Store or higher",INDEX(Rates!$L$5:$L$25,MATCH(B142,Rates!$A$5:$A$25,0)),INDEX(Rates!$F$5:$F$25,MATCH(B142,Rates!$A$5:$A$25,0))))</f>
        <v/>
      </c>
      <c r="Z142" s="0" t="str">
        <f aca="false">IF(B142="","",IF(Settings!$B$4="Basic Store or higher",INDEX(Rates!$M$5:$M$25,MATCH(B142,Rates!$A$5:$A$25,0)),INDEX(Rates!$G$5:$G$25,MATCH(B142,Rates!$A$5:$A$25,0))))</f>
        <v/>
      </c>
      <c r="AA142" s="0" t="str">
        <f aca="false">IF(B142="","",INDEX(Rates!$N$5:$N$25,MATCH(B142,Rates!$A$5:$A$25,0)))</f>
        <v/>
      </c>
    </row>
    <row r="143" customFormat="false" ht="15" hidden="false" customHeight="false" outlineLevel="0" collapsed="false">
      <c r="A143" s="8"/>
      <c r="B143" s="8"/>
      <c r="C143" s="15"/>
      <c r="D143" s="15"/>
      <c r="E143" s="15"/>
      <c r="F143" s="15"/>
      <c r="G143" s="15"/>
      <c r="H143" s="16"/>
      <c r="I143" s="8"/>
      <c r="J143" s="17" t="n">
        <f aca="false">IF(ISNUMBER(C143),(C143+N(D143))*(1+Settings!$B$5),0)</f>
        <v>0</v>
      </c>
      <c r="K143" s="17" t="n">
        <f aca="false">IF(OR(B143="",J143=0),0,IF(U143="flat",V143*J143,IF(U143="cliff",IF(J143&lt;=W143,V143*J143,IF(J143&lt;=Y143,X143*J143,Z143*J143)),V143*MIN(J143,W143)+X143*MAX(0,MIN(J143,Y143)-W143)+Z143*MAX(0,J143-Y143))))</f>
        <v>0</v>
      </c>
      <c r="L143" s="17" t="n">
        <f aca="false">IF(J143=0,0,IF(AND(ISNUMBER(AA143),J143&gt;=AA143),0,IF(J143&lt;=10,0.3,0.4)))</f>
        <v>0</v>
      </c>
      <c r="M143" s="17" t="n">
        <f aca="false">N(H143)*J143+IF(I143="Y",0.0165*J143,0)+IF(Settings!$B$6="Yes",Settings!$B$7,0)</f>
        <v>0</v>
      </c>
      <c r="N143" s="17" t="n">
        <f aca="false">K143+L143+M143</f>
        <v>0</v>
      </c>
      <c r="O143" s="17" t="n">
        <f aca="false">IF(ISNUMBER(C143),C143+N(D143)-N143,0)</f>
        <v>0</v>
      </c>
      <c r="P143" s="17" t="n">
        <f aca="false">IF(ISNUMBER(C143),O143-N(E143)-N(F143)-N(G143),0)</f>
        <v>0</v>
      </c>
      <c r="Q143" s="18" t="str">
        <f aca="false">IF(AND(ISNUMBER(C143),C143+N(D143)&gt;0),P143/(C143+N(D143)),"")</f>
        <v/>
      </c>
      <c r="R143" s="18" t="str">
        <f aca="false">IF(AND(ISNUMBER(C143),C143&gt;0),N143/C143,"")</f>
        <v/>
      </c>
      <c r="S143" s="19" t="str">
        <f aca="false">IF(OR(U143&lt;&gt;"cliff",J143=0),"",IF(AND(J143&gt;W143*0.85,J143&lt;=W143),"Just under a cliff",IF(AND(U143="cliff",J143&gt;W143,J143&lt;=W143*1.15),"Just over a cliff","")))</f>
        <v/>
      </c>
      <c r="U143" s="0" t="str">
        <f aca="false">IF(B143="","",IF(Settings!$B$4="Basic Store or higher",INDEX(Rates!$H$5:$H$25,MATCH(B143,Rates!$A$5:$A$25,0)),INDEX(Rates!$B$5:$B$25,MATCH(B143,Rates!$A$5:$A$25,0))))</f>
        <v/>
      </c>
      <c r="V143" s="0" t="str">
        <f aca="false">IF(B143="","",IF(Settings!$B$4="Basic Store or higher",INDEX(Rates!$I$5:$I$25,MATCH(B143,Rates!$A$5:$A$25,0)),INDEX(Rates!$C$5:$C$25,MATCH(B143,Rates!$A$5:$A$25,0))))</f>
        <v/>
      </c>
      <c r="W143" s="0" t="str">
        <f aca="false">IF(B143="","",IF(Settings!$B$4="Basic Store or higher",INDEX(Rates!$J$5:$J$25,MATCH(B143,Rates!$A$5:$A$25,0)),INDEX(Rates!$D$5:$D$25,MATCH(B143,Rates!$A$5:$A$25,0))))</f>
        <v/>
      </c>
      <c r="X143" s="0" t="str">
        <f aca="false">IF(B143="","",IF(Settings!$B$4="Basic Store or higher",INDEX(Rates!$K$5:$K$25,MATCH(B143,Rates!$A$5:$A$25,0)),INDEX(Rates!$E$5:$E$25,MATCH(B143,Rates!$A$5:$A$25,0))))</f>
        <v/>
      </c>
      <c r="Y143" s="0" t="str">
        <f aca="false">IF(B143="","",IF(Settings!$B$4="Basic Store or higher",INDEX(Rates!$L$5:$L$25,MATCH(B143,Rates!$A$5:$A$25,0)),INDEX(Rates!$F$5:$F$25,MATCH(B143,Rates!$A$5:$A$25,0))))</f>
        <v/>
      </c>
      <c r="Z143" s="0" t="str">
        <f aca="false">IF(B143="","",IF(Settings!$B$4="Basic Store or higher",INDEX(Rates!$M$5:$M$25,MATCH(B143,Rates!$A$5:$A$25,0)),INDEX(Rates!$G$5:$G$25,MATCH(B143,Rates!$A$5:$A$25,0))))</f>
        <v/>
      </c>
      <c r="AA143" s="0" t="str">
        <f aca="false">IF(B143="","",INDEX(Rates!$N$5:$N$25,MATCH(B143,Rates!$A$5:$A$25,0)))</f>
        <v/>
      </c>
    </row>
    <row r="144" customFormat="false" ht="15" hidden="false" customHeight="false" outlineLevel="0" collapsed="false">
      <c r="A144" s="8"/>
      <c r="B144" s="8"/>
      <c r="C144" s="15"/>
      <c r="D144" s="15"/>
      <c r="E144" s="15"/>
      <c r="F144" s="15"/>
      <c r="G144" s="15"/>
      <c r="H144" s="16"/>
      <c r="I144" s="8"/>
      <c r="J144" s="17" t="n">
        <f aca="false">IF(ISNUMBER(C144),(C144+N(D144))*(1+Settings!$B$5),0)</f>
        <v>0</v>
      </c>
      <c r="K144" s="17" t="n">
        <f aca="false">IF(OR(B144="",J144=0),0,IF(U144="flat",V144*J144,IF(U144="cliff",IF(J144&lt;=W144,V144*J144,IF(J144&lt;=Y144,X144*J144,Z144*J144)),V144*MIN(J144,W144)+X144*MAX(0,MIN(J144,Y144)-W144)+Z144*MAX(0,J144-Y144))))</f>
        <v>0</v>
      </c>
      <c r="L144" s="17" t="n">
        <f aca="false">IF(J144=0,0,IF(AND(ISNUMBER(AA144),J144&gt;=AA144),0,IF(J144&lt;=10,0.3,0.4)))</f>
        <v>0</v>
      </c>
      <c r="M144" s="17" t="n">
        <f aca="false">N(H144)*J144+IF(I144="Y",0.0165*J144,0)+IF(Settings!$B$6="Yes",Settings!$B$7,0)</f>
        <v>0</v>
      </c>
      <c r="N144" s="17" t="n">
        <f aca="false">K144+L144+M144</f>
        <v>0</v>
      </c>
      <c r="O144" s="17" t="n">
        <f aca="false">IF(ISNUMBER(C144),C144+N(D144)-N144,0)</f>
        <v>0</v>
      </c>
      <c r="P144" s="17" t="n">
        <f aca="false">IF(ISNUMBER(C144),O144-N(E144)-N(F144)-N(G144),0)</f>
        <v>0</v>
      </c>
      <c r="Q144" s="18" t="str">
        <f aca="false">IF(AND(ISNUMBER(C144),C144+N(D144)&gt;0),P144/(C144+N(D144)),"")</f>
        <v/>
      </c>
      <c r="R144" s="18" t="str">
        <f aca="false">IF(AND(ISNUMBER(C144),C144&gt;0),N144/C144,"")</f>
        <v/>
      </c>
      <c r="S144" s="19" t="str">
        <f aca="false">IF(OR(U144&lt;&gt;"cliff",J144=0),"",IF(AND(J144&gt;W144*0.85,J144&lt;=W144),"Just under a cliff",IF(AND(U144="cliff",J144&gt;W144,J144&lt;=W144*1.15),"Just over a cliff","")))</f>
        <v/>
      </c>
      <c r="U144" s="0" t="str">
        <f aca="false">IF(B144="","",IF(Settings!$B$4="Basic Store or higher",INDEX(Rates!$H$5:$H$25,MATCH(B144,Rates!$A$5:$A$25,0)),INDEX(Rates!$B$5:$B$25,MATCH(B144,Rates!$A$5:$A$25,0))))</f>
        <v/>
      </c>
      <c r="V144" s="0" t="str">
        <f aca="false">IF(B144="","",IF(Settings!$B$4="Basic Store or higher",INDEX(Rates!$I$5:$I$25,MATCH(B144,Rates!$A$5:$A$25,0)),INDEX(Rates!$C$5:$C$25,MATCH(B144,Rates!$A$5:$A$25,0))))</f>
        <v/>
      </c>
      <c r="W144" s="0" t="str">
        <f aca="false">IF(B144="","",IF(Settings!$B$4="Basic Store or higher",INDEX(Rates!$J$5:$J$25,MATCH(B144,Rates!$A$5:$A$25,0)),INDEX(Rates!$D$5:$D$25,MATCH(B144,Rates!$A$5:$A$25,0))))</f>
        <v/>
      </c>
      <c r="X144" s="0" t="str">
        <f aca="false">IF(B144="","",IF(Settings!$B$4="Basic Store or higher",INDEX(Rates!$K$5:$K$25,MATCH(B144,Rates!$A$5:$A$25,0)),INDEX(Rates!$E$5:$E$25,MATCH(B144,Rates!$A$5:$A$25,0))))</f>
        <v/>
      </c>
      <c r="Y144" s="0" t="str">
        <f aca="false">IF(B144="","",IF(Settings!$B$4="Basic Store or higher",INDEX(Rates!$L$5:$L$25,MATCH(B144,Rates!$A$5:$A$25,0)),INDEX(Rates!$F$5:$F$25,MATCH(B144,Rates!$A$5:$A$25,0))))</f>
        <v/>
      </c>
      <c r="Z144" s="0" t="str">
        <f aca="false">IF(B144="","",IF(Settings!$B$4="Basic Store or higher",INDEX(Rates!$M$5:$M$25,MATCH(B144,Rates!$A$5:$A$25,0)),INDEX(Rates!$G$5:$G$25,MATCH(B144,Rates!$A$5:$A$25,0))))</f>
        <v/>
      </c>
      <c r="AA144" s="0" t="str">
        <f aca="false">IF(B144="","",INDEX(Rates!$N$5:$N$25,MATCH(B144,Rates!$A$5:$A$25,0)))</f>
        <v/>
      </c>
    </row>
    <row r="145" customFormat="false" ht="15" hidden="false" customHeight="false" outlineLevel="0" collapsed="false">
      <c r="A145" s="8"/>
      <c r="B145" s="8"/>
      <c r="C145" s="15"/>
      <c r="D145" s="15"/>
      <c r="E145" s="15"/>
      <c r="F145" s="15"/>
      <c r="G145" s="15"/>
      <c r="H145" s="16"/>
      <c r="I145" s="8"/>
      <c r="J145" s="17" t="n">
        <f aca="false">IF(ISNUMBER(C145),(C145+N(D145))*(1+Settings!$B$5),0)</f>
        <v>0</v>
      </c>
      <c r="K145" s="17" t="n">
        <f aca="false">IF(OR(B145="",J145=0),0,IF(U145="flat",V145*J145,IF(U145="cliff",IF(J145&lt;=W145,V145*J145,IF(J145&lt;=Y145,X145*J145,Z145*J145)),V145*MIN(J145,W145)+X145*MAX(0,MIN(J145,Y145)-W145)+Z145*MAX(0,J145-Y145))))</f>
        <v>0</v>
      </c>
      <c r="L145" s="17" t="n">
        <f aca="false">IF(J145=0,0,IF(AND(ISNUMBER(AA145),J145&gt;=AA145),0,IF(J145&lt;=10,0.3,0.4)))</f>
        <v>0</v>
      </c>
      <c r="M145" s="17" t="n">
        <f aca="false">N(H145)*J145+IF(I145="Y",0.0165*J145,0)+IF(Settings!$B$6="Yes",Settings!$B$7,0)</f>
        <v>0</v>
      </c>
      <c r="N145" s="17" t="n">
        <f aca="false">K145+L145+M145</f>
        <v>0</v>
      </c>
      <c r="O145" s="17" t="n">
        <f aca="false">IF(ISNUMBER(C145),C145+N(D145)-N145,0)</f>
        <v>0</v>
      </c>
      <c r="P145" s="17" t="n">
        <f aca="false">IF(ISNUMBER(C145),O145-N(E145)-N(F145)-N(G145),0)</f>
        <v>0</v>
      </c>
      <c r="Q145" s="18" t="str">
        <f aca="false">IF(AND(ISNUMBER(C145),C145+N(D145)&gt;0),P145/(C145+N(D145)),"")</f>
        <v/>
      </c>
      <c r="R145" s="18" t="str">
        <f aca="false">IF(AND(ISNUMBER(C145),C145&gt;0),N145/C145,"")</f>
        <v/>
      </c>
      <c r="S145" s="19" t="str">
        <f aca="false">IF(OR(U145&lt;&gt;"cliff",J145=0),"",IF(AND(J145&gt;W145*0.85,J145&lt;=W145),"Just under a cliff",IF(AND(U145="cliff",J145&gt;W145,J145&lt;=W145*1.15),"Just over a cliff","")))</f>
        <v/>
      </c>
      <c r="U145" s="0" t="str">
        <f aca="false">IF(B145="","",IF(Settings!$B$4="Basic Store or higher",INDEX(Rates!$H$5:$H$25,MATCH(B145,Rates!$A$5:$A$25,0)),INDEX(Rates!$B$5:$B$25,MATCH(B145,Rates!$A$5:$A$25,0))))</f>
        <v/>
      </c>
      <c r="V145" s="0" t="str">
        <f aca="false">IF(B145="","",IF(Settings!$B$4="Basic Store or higher",INDEX(Rates!$I$5:$I$25,MATCH(B145,Rates!$A$5:$A$25,0)),INDEX(Rates!$C$5:$C$25,MATCH(B145,Rates!$A$5:$A$25,0))))</f>
        <v/>
      </c>
      <c r="W145" s="0" t="str">
        <f aca="false">IF(B145="","",IF(Settings!$B$4="Basic Store or higher",INDEX(Rates!$J$5:$J$25,MATCH(B145,Rates!$A$5:$A$25,0)),INDEX(Rates!$D$5:$D$25,MATCH(B145,Rates!$A$5:$A$25,0))))</f>
        <v/>
      </c>
      <c r="X145" s="0" t="str">
        <f aca="false">IF(B145="","",IF(Settings!$B$4="Basic Store or higher",INDEX(Rates!$K$5:$K$25,MATCH(B145,Rates!$A$5:$A$25,0)),INDEX(Rates!$E$5:$E$25,MATCH(B145,Rates!$A$5:$A$25,0))))</f>
        <v/>
      </c>
      <c r="Y145" s="0" t="str">
        <f aca="false">IF(B145="","",IF(Settings!$B$4="Basic Store or higher",INDEX(Rates!$L$5:$L$25,MATCH(B145,Rates!$A$5:$A$25,0)),INDEX(Rates!$F$5:$F$25,MATCH(B145,Rates!$A$5:$A$25,0))))</f>
        <v/>
      </c>
      <c r="Z145" s="0" t="str">
        <f aca="false">IF(B145="","",IF(Settings!$B$4="Basic Store or higher",INDEX(Rates!$M$5:$M$25,MATCH(B145,Rates!$A$5:$A$25,0)),INDEX(Rates!$G$5:$G$25,MATCH(B145,Rates!$A$5:$A$25,0))))</f>
        <v/>
      </c>
      <c r="AA145" s="0" t="str">
        <f aca="false">IF(B145="","",INDEX(Rates!$N$5:$N$25,MATCH(B145,Rates!$A$5:$A$25,0)))</f>
        <v/>
      </c>
    </row>
    <row r="146" customFormat="false" ht="15" hidden="false" customHeight="false" outlineLevel="0" collapsed="false">
      <c r="A146" s="8"/>
      <c r="B146" s="8"/>
      <c r="C146" s="15"/>
      <c r="D146" s="15"/>
      <c r="E146" s="15"/>
      <c r="F146" s="15"/>
      <c r="G146" s="15"/>
      <c r="H146" s="16"/>
      <c r="I146" s="8"/>
      <c r="J146" s="17" t="n">
        <f aca="false">IF(ISNUMBER(C146),(C146+N(D146))*(1+Settings!$B$5),0)</f>
        <v>0</v>
      </c>
      <c r="K146" s="17" t="n">
        <f aca="false">IF(OR(B146="",J146=0),0,IF(U146="flat",V146*J146,IF(U146="cliff",IF(J146&lt;=W146,V146*J146,IF(J146&lt;=Y146,X146*J146,Z146*J146)),V146*MIN(J146,W146)+X146*MAX(0,MIN(J146,Y146)-W146)+Z146*MAX(0,J146-Y146))))</f>
        <v>0</v>
      </c>
      <c r="L146" s="17" t="n">
        <f aca="false">IF(J146=0,0,IF(AND(ISNUMBER(AA146),J146&gt;=AA146),0,IF(J146&lt;=10,0.3,0.4)))</f>
        <v>0</v>
      </c>
      <c r="M146" s="17" t="n">
        <f aca="false">N(H146)*J146+IF(I146="Y",0.0165*J146,0)+IF(Settings!$B$6="Yes",Settings!$B$7,0)</f>
        <v>0</v>
      </c>
      <c r="N146" s="17" t="n">
        <f aca="false">K146+L146+M146</f>
        <v>0</v>
      </c>
      <c r="O146" s="17" t="n">
        <f aca="false">IF(ISNUMBER(C146),C146+N(D146)-N146,0)</f>
        <v>0</v>
      </c>
      <c r="P146" s="17" t="n">
        <f aca="false">IF(ISNUMBER(C146),O146-N(E146)-N(F146)-N(G146),0)</f>
        <v>0</v>
      </c>
      <c r="Q146" s="18" t="str">
        <f aca="false">IF(AND(ISNUMBER(C146),C146+N(D146)&gt;0),P146/(C146+N(D146)),"")</f>
        <v/>
      </c>
      <c r="R146" s="18" t="str">
        <f aca="false">IF(AND(ISNUMBER(C146),C146&gt;0),N146/C146,"")</f>
        <v/>
      </c>
      <c r="S146" s="19" t="str">
        <f aca="false">IF(OR(U146&lt;&gt;"cliff",J146=0),"",IF(AND(J146&gt;W146*0.85,J146&lt;=W146),"Just under a cliff",IF(AND(U146="cliff",J146&gt;W146,J146&lt;=W146*1.15),"Just over a cliff","")))</f>
        <v/>
      </c>
      <c r="U146" s="0" t="str">
        <f aca="false">IF(B146="","",IF(Settings!$B$4="Basic Store or higher",INDEX(Rates!$H$5:$H$25,MATCH(B146,Rates!$A$5:$A$25,0)),INDEX(Rates!$B$5:$B$25,MATCH(B146,Rates!$A$5:$A$25,0))))</f>
        <v/>
      </c>
      <c r="V146" s="0" t="str">
        <f aca="false">IF(B146="","",IF(Settings!$B$4="Basic Store or higher",INDEX(Rates!$I$5:$I$25,MATCH(B146,Rates!$A$5:$A$25,0)),INDEX(Rates!$C$5:$C$25,MATCH(B146,Rates!$A$5:$A$25,0))))</f>
        <v/>
      </c>
      <c r="W146" s="0" t="str">
        <f aca="false">IF(B146="","",IF(Settings!$B$4="Basic Store or higher",INDEX(Rates!$J$5:$J$25,MATCH(B146,Rates!$A$5:$A$25,0)),INDEX(Rates!$D$5:$D$25,MATCH(B146,Rates!$A$5:$A$25,0))))</f>
        <v/>
      </c>
      <c r="X146" s="0" t="str">
        <f aca="false">IF(B146="","",IF(Settings!$B$4="Basic Store or higher",INDEX(Rates!$K$5:$K$25,MATCH(B146,Rates!$A$5:$A$25,0)),INDEX(Rates!$E$5:$E$25,MATCH(B146,Rates!$A$5:$A$25,0))))</f>
        <v/>
      </c>
      <c r="Y146" s="0" t="str">
        <f aca="false">IF(B146="","",IF(Settings!$B$4="Basic Store or higher",INDEX(Rates!$L$5:$L$25,MATCH(B146,Rates!$A$5:$A$25,0)),INDEX(Rates!$F$5:$F$25,MATCH(B146,Rates!$A$5:$A$25,0))))</f>
        <v/>
      </c>
      <c r="Z146" s="0" t="str">
        <f aca="false">IF(B146="","",IF(Settings!$B$4="Basic Store or higher",INDEX(Rates!$M$5:$M$25,MATCH(B146,Rates!$A$5:$A$25,0)),INDEX(Rates!$G$5:$G$25,MATCH(B146,Rates!$A$5:$A$25,0))))</f>
        <v/>
      </c>
      <c r="AA146" s="0" t="str">
        <f aca="false">IF(B146="","",INDEX(Rates!$N$5:$N$25,MATCH(B146,Rates!$A$5:$A$25,0)))</f>
        <v/>
      </c>
    </row>
    <row r="147" customFormat="false" ht="15" hidden="false" customHeight="false" outlineLevel="0" collapsed="false">
      <c r="A147" s="8"/>
      <c r="B147" s="8"/>
      <c r="C147" s="15"/>
      <c r="D147" s="15"/>
      <c r="E147" s="15"/>
      <c r="F147" s="15"/>
      <c r="G147" s="15"/>
      <c r="H147" s="16"/>
      <c r="I147" s="8"/>
      <c r="J147" s="17" t="n">
        <f aca="false">IF(ISNUMBER(C147),(C147+N(D147))*(1+Settings!$B$5),0)</f>
        <v>0</v>
      </c>
      <c r="K147" s="17" t="n">
        <f aca="false">IF(OR(B147="",J147=0),0,IF(U147="flat",V147*J147,IF(U147="cliff",IF(J147&lt;=W147,V147*J147,IF(J147&lt;=Y147,X147*J147,Z147*J147)),V147*MIN(J147,W147)+X147*MAX(0,MIN(J147,Y147)-W147)+Z147*MAX(0,J147-Y147))))</f>
        <v>0</v>
      </c>
      <c r="L147" s="17" t="n">
        <f aca="false">IF(J147=0,0,IF(AND(ISNUMBER(AA147),J147&gt;=AA147),0,IF(J147&lt;=10,0.3,0.4)))</f>
        <v>0</v>
      </c>
      <c r="M147" s="17" t="n">
        <f aca="false">N(H147)*J147+IF(I147="Y",0.0165*J147,0)+IF(Settings!$B$6="Yes",Settings!$B$7,0)</f>
        <v>0</v>
      </c>
      <c r="N147" s="17" t="n">
        <f aca="false">K147+L147+M147</f>
        <v>0</v>
      </c>
      <c r="O147" s="17" t="n">
        <f aca="false">IF(ISNUMBER(C147),C147+N(D147)-N147,0)</f>
        <v>0</v>
      </c>
      <c r="P147" s="17" t="n">
        <f aca="false">IF(ISNUMBER(C147),O147-N(E147)-N(F147)-N(G147),0)</f>
        <v>0</v>
      </c>
      <c r="Q147" s="18" t="str">
        <f aca="false">IF(AND(ISNUMBER(C147),C147+N(D147)&gt;0),P147/(C147+N(D147)),"")</f>
        <v/>
      </c>
      <c r="R147" s="18" t="str">
        <f aca="false">IF(AND(ISNUMBER(C147),C147&gt;0),N147/C147,"")</f>
        <v/>
      </c>
      <c r="S147" s="19" t="str">
        <f aca="false">IF(OR(U147&lt;&gt;"cliff",J147=0),"",IF(AND(J147&gt;W147*0.85,J147&lt;=W147),"Just under a cliff",IF(AND(U147="cliff",J147&gt;W147,J147&lt;=W147*1.15),"Just over a cliff","")))</f>
        <v/>
      </c>
      <c r="U147" s="0" t="str">
        <f aca="false">IF(B147="","",IF(Settings!$B$4="Basic Store or higher",INDEX(Rates!$H$5:$H$25,MATCH(B147,Rates!$A$5:$A$25,0)),INDEX(Rates!$B$5:$B$25,MATCH(B147,Rates!$A$5:$A$25,0))))</f>
        <v/>
      </c>
      <c r="V147" s="0" t="str">
        <f aca="false">IF(B147="","",IF(Settings!$B$4="Basic Store or higher",INDEX(Rates!$I$5:$I$25,MATCH(B147,Rates!$A$5:$A$25,0)),INDEX(Rates!$C$5:$C$25,MATCH(B147,Rates!$A$5:$A$25,0))))</f>
        <v/>
      </c>
      <c r="W147" s="0" t="str">
        <f aca="false">IF(B147="","",IF(Settings!$B$4="Basic Store or higher",INDEX(Rates!$J$5:$J$25,MATCH(B147,Rates!$A$5:$A$25,0)),INDEX(Rates!$D$5:$D$25,MATCH(B147,Rates!$A$5:$A$25,0))))</f>
        <v/>
      </c>
      <c r="X147" s="0" t="str">
        <f aca="false">IF(B147="","",IF(Settings!$B$4="Basic Store or higher",INDEX(Rates!$K$5:$K$25,MATCH(B147,Rates!$A$5:$A$25,0)),INDEX(Rates!$E$5:$E$25,MATCH(B147,Rates!$A$5:$A$25,0))))</f>
        <v/>
      </c>
      <c r="Y147" s="0" t="str">
        <f aca="false">IF(B147="","",IF(Settings!$B$4="Basic Store or higher",INDEX(Rates!$L$5:$L$25,MATCH(B147,Rates!$A$5:$A$25,0)),INDEX(Rates!$F$5:$F$25,MATCH(B147,Rates!$A$5:$A$25,0))))</f>
        <v/>
      </c>
      <c r="Z147" s="0" t="str">
        <f aca="false">IF(B147="","",IF(Settings!$B$4="Basic Store or higher",INDEX(Rates!$M$5:$M$25,MATCH(B147,Rates!$A$5:$A$25,0)),INDEX(Rates!$G$5:$G$25,MATCH(B147,Rates!$A$5:$A$25,0))))</f>
        <v/>
      </c>
      <c r="AA147" s="0" t="str">
        <f aca="false">IF(B147="","",INDEX(Rates!$N$5:$N$25,MATCH(B147,Rates!$A$5:$A$25,0)))</f>
        <v/>
      </c>
    </row>
    <row r="148" customFormat="false" ht="15" hidden="false" customHeight="false" outlineLevel="0" collapsed="false">
      <c r="A148" s="8"/>
      <c r="B148" s="8"/>
      <c r="C148" s="15"/>
      <c r="D148" s="15"/>
      <c r="E148" s="15"/>
      <c r="F148" s="15"/>
      <c r="G148" s="15"/>
      <c r="H148" s="16"/>
      <c r="I148" s="8"/>
      <c r="J148" s="17" t="n">
        <f aca="false">IF(ISNUMBER(C148),(C148+N(D148))*(1+Settings!$B$5),0)</f>
        <v>0</v>
      </c>
      <c r="K148" s="17" t="n">
        <f aca="false">IF(OR(B148="",J148=0),0,IF(U148="flat",V148*J148,IF(U148="cliff",IF(J148&lt;=W148,V148*J148,IF(J148&lt;=Y148,X148*J148,Z148*J148)),V148*MIN(J148,W148)+X148*MAX(0,MIN(J148,Y148)-W148)+Z148*MAX(0,J148-Y148))))</f>
        <v>0</v>
      </c>
      <c r="L148" s="17" t="n">
        <f aca="false">IF(J148=0,0,IF(AND(ISNUMBER(AA148),J148&gt;=AA148),0,IF(J148&lt;=10,0.3,0.4)))</f>
        <v>0</v>
      </c>
      <c r="M148" s="17" t="n">
        <f aca="false">N(H148)*J148+IF(I148="Y",0.0165*J148,0)+IF(Settings!$B$6="Yes",Settings!$B$7,0)</f>
        <v>0</v>
      </c>
      <c r="N148" s="17" t="n">
        <f aca="false">K148+L148+M148</f>
        <v>0</v>
      </c>
      <c r="O148" s="17" t="n">
        <f aca="false">IF(ISNUMBER(C148),C148+N(D148)-N148,0)</f>
        <v>0</v>
      </c>
      <c r="P148" s="17" t="n">
        <f aca="false">IF(ISNUMBER(C148),O148-N(E148)-N(F148)-N(G148),0)</f>
        <v>0</v>
      </c>
      <c r="Q148" s="18" t="str">
        <f aca="false">IF(AND(ISNUMBER(C148),C148+N(D148)&gt;0),P148/(C148+N(D148)),"")</f>
        <v/>
      </c>
      <c r="R148" s="18" t="str">
        <f aca="false">IF(AND(ISNUMBER(C148),C148&gt;0),N148/C148,"")</f>
        <v/>
      </c>
      <c r="S148" s="19" t="str">
        <f aca="false">IF(OR(U148&lt;&gt;"cliff",J148=0),"",IF(AND(J148&gt;W148*0.85,J148&lt;=W148),"Just under a cliff",IF(AND(U148="cliff",J148&gt;W148,J148&lt;=W148*1.15),"Just over a cliff","")))</f>
        <v/>
      </c>
      <c r="U148" s="0" t="str">
        <f aca="false">IF(B148="","",IF(Settings!$B$4="Basic Store or higher",INDEX(Rates!$H$5:$H$25,MATCH(B148,Rates!$A$5:$A$25,0)),INDEX(Rates!$B$5:$B$25,MATCH(B148,Rates!$A$5:$A$25,0))))</f>
        <v/>
      </c>
      <c r="V148" s="0" t="str">
        <f aca="false">IF(B148="","",IF(Settings!$B$4="Basic Store or higher",INDEX(Rates!$I$5:$I$25,MATCH(B148,Rates!$A$5:$A$25,0)),INDEX(Rates!$C$5:$C$25,MATCH(B148,Rates!$A$5:$A$25,0))))</f>
        <v/>
      </c>
      <c r="W148" s="0" t="str">
        <f aca="false">IF(B148="","",IF(Settings!$B$4="Basic Store or higher",INDEX(Rates!$J$5:$J$25,MATCH(B148,Rates!$A$5:$A$25,0)),INDEX(Rates!$D$5:$D$25,MATCH(B148,Rates!$A$5:$A$25,0))))</f>
        <v/>
      </c>
      <c r="X148" s="0" t="str">
        <f aca="false">IF(B148="","",IF(Settings!$B$4="Basic Store or higher",INDEX(Rates!$K$5:$K$25,MATCH(B148,Rates!$A$5:$A$25,0)),INDEX(Rates!$E$5:$E$25,MATCH(B148,Rates!$A$5:$A$25,0))))</f>
        <v/>
      </c>
      <c r="Y148" s="0" t="str">
        <f aca="false">IF(B148="","",IF(Settings!$B$4="Basic Store or higher",INDEX(Rates!$L$5:$L$25,MATCH(B148,Rates!$A$5:$A$25,0)),INDEX(Rates!$F$5:$F$25,MATCH(B148,Rates!$A$5:$A$25,0))))</f>
        <v/>
      </c>
      <c r="Z148" s="0" t="str">
        <f aca="false">IF(B148="","",IF(Settings!$B$4="Basic Store or higher",INDEX(Rates!$M$5:$M$25,MATCH(B148,Rates!$A$5:$A$25,0)),INDEX(Rates!$G$5:$G$25,MATCH(B148,Rates!$A$5:$A$25,0))))</f>
        <v/>
      </c>
      <c r="AA148" s="0" t="str">
        <f aca="false">IF(B148="","",INDEX(Rates!$N$5:$N$25,MATCH(B148,Rates!$A$5:$A$25,0)))</f>
        <v/>
      </c>
    </row>
    <row r="149" customFormat="false" ht="15" hidden="false" customHeight="false" outlineLevel="0" collapsed="false">
      <c r="A149" s="8"/>
      <c r="B149" s="8"/>
      <c r="C149" s="15"/>
      <c r="D149" s="15"/>
      <c r="E149" s="15"/>
      <c r="F149" s="15"/>
      <c r="G149" s="15"/>
      <c r="H149" s="16"/>
      <c r="I149" s="8"/>
      <c r="J149" s="17" t="n">
        <f aca="false">IF(ISNUMBER(C149),(C149+N(D149))*(1+Settings!$B$5),0)</f>
        <v>0</v>
      </c>
      <c r="K149" s="17" t="n">
        <f aca="false">IF(OR(B149="",J149=0),0,IF(U149="flat",V149*J149,IF(U149="cliff",IF(J149&lt;=W149,V149*J149,IF(J149&lt;=Y149,X149*J149,Z149*J149)),V149*MIN(J149,W149)+X149*MAX(0,MIN(J149,Y149)-W149)+Z149*MAX(0,J149-Y149))))</f>
        <v>0</v>
      </c>
      <c r="L149" s="17" t="n">
        <f aca="false">IF(J149=0,0,IF(AND(ISNUMBER(AA149),J149&gt;=AA149),0,IF(J149&lt;=10,0.3,0.4)))</f>
        <v>0</v>
      </c>
      <c r="M149" s="17" t="n">
        <f aca="false">N(H149)*J149+IF(I149="Y",0.0165*J149,0)+IF(Settings!$B$6="Yes",Settings!$B$7,0)</f>
        <v>0</v>
      </c>
      <c r="N149" s="17" t="n">
        <f aca="false">K149+L149+M149</f>
        <v>0</v>
      </c>
      <c r="O149" s="17" t="n">
        <f aca="false">IF(ISNUMBER(C149),C149+N(D149)-N149,0)</f>
        <v>0</v>
      </c>
      <c r="P149" s="17" t="n">
        <f aca="false">IF(ISNUMBER(C149),O149-N(E149)-N(F149)-N(G149),0)</f>
        <v>0</v>
      </c>
      <c r="Q149" s="18" t="str">
        <f aca="false">IF(AND(ISNUMBER(C149),C149+N(D149)&gt;0),P149/(C149+N(D149)),"")</f>
        <v/>
      </c>
      <c r="R149" s="18" t="str">
        <f aca="false">IF(AND(ISNUMBER(C149),C149&gt;0),N149/C149,"")</f>
        <v/>
      </c>
      <c r="S149" s="19" t="str">
        <f aca="false">IF(OR(U149&lt;&gt;"cliff",J149=0),"",IF(AND(J149&gt;W149*0.85,J149&lt;=W149),"Just under a cliff",IF(AND(U149="cliff",J149&gt;W149,J149&lt;=W149*1.15),"Just over a cliff","")))</f>
        <v/>
      </c>
      <c r="U149" s="0" t="str">
        <f aca="false">IF(B149="","",IF(Settings!$B$4="Basic Store or higher",INDEX(Rates!$H$5:$H$25,MATCH(B149,Rates!$A$5:$A$25,0)),INDEX(Rates!$B$5:$B$25,MATCH(B149,Rates!$A$5:$A$25,0))))</f>
        <v/>
      </c>
      <c r="V149" s="0" t="str">
        <f aca="false">IF(B149="","",IF(Settings!$B$4="Basic Store or higher",INDEX(Rates!$I$5:$I$25,MATCH(B149,Rates!$A$5:$A$25,0)),INDEX(Rates!$C$5:$C$25,MATCH(B149,Rates!$A$5:$A$25,0))))</f>
        <v/>
      </c>
      <c r="W149" s="0" t="str">
        <f aca="false">IF(B149="","",IF(Settings!$B$4="Basic Store or higher",INDEX(Rates!$J$5:$J$25,MATCH(B149,Rates!$A$5:$A$25,0)),INDEX(Rates!$D$5:$D$25,MATCH(B149,Rates!$A$5:$A$25,0))))</f>
        <v/>
      </c>
      <c r="X149" s="0" t="str">
        <f aca="false">IF(B149="","",IF(Settings!$B$4="Basic Store or higher",INDEX(Rates!$K$5:$K$25,MATCH(B149,Rates!$A$5:$A$25,0)),INDEX(Rates!$E$5:$E$25,MATCH(B149,Rates!$A$5:$A$25,0))))</f>
        <v/>
      </c>
      <c r="Y149" s="0" t="str">
        <f aca="false">IF(B149="","",IF(Settings!$B$4="Basic Store or higher",INDEX(Rates!$L$5:$L$25,MATCH(B149,Rates!$A$5:$A$25,0)),INDEX(Rates!$F$5:$F$25,MATCH(B149,Rates!$A$5:$A$25,0))))</f>
        <v/>
      </c>
      <c r="Z149" s="0" t="str">
        <f aca="false">IF(B149="","",IF(Settings!$B$4="Basic Store or higher",INDEX(Rates!$M$5:$M$25,MATCH(B149,Rates!$A$5:$A$25,0)),INDEX(Rates!$G$5:$G$25,MATCH(B149,Rates!$A$5:$A$25,0))))</f>
        <v/>
      </c>
      <c r="AA149" s="0" t="str">
        <f aca="false">IF(B149="","",INDEX(Rates!$N$5:$N$25,MATCH(B149,Rates!$A$5:$A$25,0)))</f>
        <v/>
      </c>
    </row>
    <row r="150" customFormat="false" ht="15" hidden="false" customHeight="false" outlineLevel="0" collapsed="false">
      <c r="A150" s="8"/>
      <c r="B150" s="8"/>
      <c r="C150" s="15"/>
      <c r="D150" s="15"/>
      <c r="E150" s="15"/>
      <c r="F150" s="15"/>
      <c r="G150" s="15"/>
      <c r="H150" s="16"/>
      <c r="I150" s="8"/>
      <c r="J150" s="17" t="n">
        <f aca="false">IF(ISNUMBER(C150),(C150+N(D150))*(1+Settings!$B$5),0)</f>
        <v>0</v>
      </c>
      <c r="K150" s="17" t="n">
        <f aca="false">IF(OR(B150="",J150=0),0,IF(U150="flat",V150*J150,IF(U150="cliff",IF(J150&lt;=W150,V150*J150,IF(J150&lt;=Y150,X150*J150,Z150*J150)),V150*MIN(J150,W150)+X150*MAX(0,MIN(J150,Y150)-W150)+Z150*MAX(0,J150-Y150))))</f>
        <v>0</v>
      </c>
      <c r="L150" s="17" t="n">
        <f aca="false">IF(J150=0,0,IF(AND(ISNUMBER(AA150),J150&gt;=AA150),0,IF(J150&lt;=10,0.3,0.4)))</f>
        <v>0</v>
      </c>
      <c r="M150" s="17" t="n">
        <f aca="false">N(H150)*J150+IF(I150="Y",0.0165*J150,0)+IF(Settings!$B$6="Yes",Settings!$B$7,0)</f>
        <v>0</v>
      </c>
      <c r="N150" s="17" t="n">
        <f aca="false">K150+L150+M150</f>
        <v>0</v>
      </c>
      <c r="O150" s="17" t="n">
        <f aca="false">IF(ISNUMBER(C150),C150+N(D150)-N150,0)</f>
        <v>0</v>
      </c>
      <c r="P150" s="17" t="n">
        <f aca="false">IF(ISNUMBER(C150),O150-N(E150)-N(F150)-N(G150),0)</f>
        <v>0</v>
      </c>
      <c r="Q150" s="18" t="str">
        <f aca="false">IF(AND(ISNUMBER(C150),C150+N(D150)&gt;0),P150/(C150+N(D150)),"")</f>
        <v/>
      </c>
      <c r="R150" s="18" t="str">
        <f aca="false">IF(AND(ISNUMBER(C150),C150&gt;0),N150/C150,"")</f>
        <v/>
      </c>
      <c r="S150" s="19" t="str">
        <f aca="false">IF(OR(U150&lt;&gt;"cliff",J150=0),"",IF(AND(J150&gt;W150*0.85,J150&lt;=W150),"Just under a cliff",IF(AND(U150="cliff",J150&gt;W150,J150&lt;=W150*1.15),"Just over a cliff","")))</f>
        <v/>
      </c>
      <c r="U150" s="0" t="str">
        <f aca="false">IF(B150="","",IF(Settings!$B$4="Basic Store or higher",INDEX(Rates!$H$5:$H$25,MATCH(B150,Rates!$A$5:$A$25,0)),INDEX(Rates!$B$5:$B$25,MATCH(B150,Rates!$A$5:$A$25,0))))</f>
        <v/>
      </c>
      <c r="V150" s="0" t="str">
        <f aca="false">IF(B150="","",IF(Settings!$B$4="Basic Store or higher",INDEX(Rates!$I$5:$I$25,MATCH(B150,Rates!$A$5:$A$25,0)),INDEX(Rates!$C$5:$C$25,MATCH(B150,Rates!$A$5:$A$25,0))))</f>
        <v/>
      </c>
      <c r="W150" s="0" t="str">
        <f aca="false">IF(B150="","",IF(Settings!$B$4="Basic Store or higher",INDEX(Rates!$J$5:$J$25,MATCH(B150,Rates!$A$5:$A$25,0)),INDEX(Rates!$D$5:$D$25,MATCH(B150,Rates!$A$5:$A$25,0))))</f>
        <v/>
      </c>
      <c r="X150" s="0" t="str">
        <f aca="false">IF(B150="","",IF(Settings!$B$4="Basic Store or higher",INDEX(Rates!$K$5:$K$25,MATCH(B150,Rates!$A$5:$A$25,0)),INDEX(Rates!$E$5:$E$25,MATCH(B150,Rates!$A$5:$A$25,0))))</f>
        <v/>
      </c>
      <c r="Y150" s="0" t="str">
        <f aca="false">IF(B150="","",IF(Settings!$B$4="Basic Store or higher",INDEX(Rates!$L$5:$L$25,MATCH(B150,Rates!$A$5:$A$25,0)),INDEX(Rates!$F$5:$F$25,MATCH(B150,Rates!$A$5:$A$25,0))))</f>
        <v/>
      </c>
      <c r="Z150" s="0" t="str">
        <f aca="false">IF(B150="","",IF(Settings!$B$4="Basic Store or higher",INDEX(Rates!$M$5:$M$25,MATCH(B150,Rates!$A$5:$A$25,0)),INDEX(Rates!$G$5:$G$25,MATCH(B150,Rates!$A$5:$A$25,0))))</f>
        <v/>
      </c>
      <c r="AA150" s="0" t="str">
        <f aca="false">IF(B150="","",INDEX(Rates!$N$5:$N$25,MATCH(B150,Rates!$A$5:$A$25,0)))</f>
        <v/>
      </c>
    </row>
    <row r="151" customFormat="false" ht="15" hidden="false" customHeight="false" outlineLevel="0" collapsed="false">
      <c r="A151" s="8"/>
      <c r="B151" s="8"/>
      <c r="C151" s="15"/>
      <c r="D151" s="15"/>
      <c r="E151" s="15"/>
      <c r="F151" s="15"/>
      <c r="G151" s="15"/>
      <c r="H151" s="16"/>
      <c r="I151" s="8"/>
      <c r="J151" s="17" t="n">
        <f aca="false">IF(ISNUMBER(C151),(C151+N(D151))*(1+Settings!$B$5),0)</f>
        <v>0</v>
      </c>
      <c r="K151" s="17" t="n">
        <f aca="false">IF(OR(B151="",J151=0),0,IF(U151="flat",V151*J151,IF(U151="cliff",IF(J151&lt;=W151,V151*J151,IF(J151&lt;=Y151,X151*J151,Z151*J151)),V151*MIN(J151,W151)+X151*MAX(0,MIN(J151,Y151)-W151)+Z151*MAX(0,J151-Y151))))</f>
        <v>0</v>
      </c>
      <c r="L151" s="17" t="n">
        <f aca="false">IF(J151=0,0,IF(AND(ISNUMBER(AA151),J151&gt;=AA151),0,IF(J151&lt;=10,0.3,0.4)))</f>
        <v>0</v>
      </c>
      <c r="M151" s="17" t="n">
        <f aca="false">N(H151)*J151+IF(I151="Y",0.0165*J151,0)+IF(Settings!$B$6="Yes",Settings!$B$7,0)</f>
        <v>0</v>
      </c>
      <c r="N151" s="17" t="n">
        <f aca="false">K151+L151+M151</f>
        <v>0</v>
      </c>
      <c r="O151" s="17" t="n">
        <f aca="false">IF(ISNUMBER(C151),C151+N(D151)-N151,0)</f>
        <v>0</v>
      </c>
      <c r="P151" s="17" t="n">
        <f aca="false">IF(ISNUMBER(C151),O151-N(E151)-N(F151)-N(G151),0)</f>
        <v>0</v>
      </c>
      <c r="Q151" s="18" t="str">
        <f aca="false">IF(AND(ISNUMBER(C151),C151+N(D151)&gt;0),P151/(C151+N(D151)),"")</f>
        <v/>
      </c>
      <c r="R151" s="18" t="str">
        <f aca="false">IF(AND(ISNUMBER(C151),C151&gt;0),N151/C151,"")</f>
        <v/>
      </c>
      <c r="S151" s="19" t="str">
        <f aca="false">IF(OR(U151&lt;&gt;"cliff",J151=0),"",IF(AND(J151&gt;W151*0.85,J151&lt;=W151),"Just under a cliff",IF(AND(U151="cliff",J151&gt;W151,J151&lt;=W151*1.15),"Just over a cliff","")))</f>
        <v/>
      </c>
      <c r="U151" s="0" t="str">
        <f aca="false">IF(B151="","",IF(Settings!$B$4="Basic Store or higher",INDEX(Rates!$H$5:$H$25,MATCH(B151,Rates!$A$5:$A$25,0)),INDEX(Rates!$B$5:$B$25,MATCH(B151,Rates!$A$5:$A$25,0))))</f>
        <v/>
      </c>
      <c r="V151" s="0" t="str">
        <f aca="false">IF(B151="","",IF(Settings!$B$4="Basic Store or higher",INDEX(Rates!$I$5:$I$25,MATCH(B151,Rates!$A$5:$A$25,0)),INDEX(Rates!$C$5:$C$25,MATCH(B151,Rates!$A$5:$A$25,0))))</f>
        <v/>
      </c>
      <c r="W151" s="0" t="str">
        <f aca="false">IF(B151="","",IF(Settings!$B$4="Basic Store or higher",INDEX(Rates!$J$5:$J$25,MATCH(B151,Rates!$A$5:$A$25,0)),INDEX(Rates!$D$5:$D$25,MATCH(B151,Rates!$A$5:$A$25,0))))</f>
        <v/>
      </c>
      <c r="X151" s="0" t="str">
        <f aca="false">IF(B151="","",IF(Settings!$B$4="Basic Store or higher",INDEX(Rates!$K$5:$K$25,MATCH(B151,Rates!$A$5:$A$25,0)),INDEX(Rates!$E$5:$E$25,MATCH(B151,Rates!$A$5:$A$25,0))))</f>
        <v/>
      </c>
      <c r="Y151" s="0" t="str">
        <f aca="false">IF(B151="","",IF(Settings!$B$4="Basic Store or higher",INDEX(Rates!$L$5:$L$25,MATCH(B151,Rates!$A$5:$A$25,0)),INDEX(Rates!$F$5:$F$25,MATCH(B151,Rates!$A$5:$A$25,0))))</f>
        <v/>
      </c>
      <c r="Z151" s="0" t="str">
        <f aca="false">IF(B151="","",IF(Settings!$B$4="Basic Store or higher",INDEX(Rates!$M$5:$M$25,MATCH(B151,Rates!$A$5:$A$25,0)),INDEX(Rates!$G$5:$G$25,MATCH(B151,Rates!$A$5:$A$25,0))))</f>
        <v/>
      </c>
      <c r="AA151" s="0" t="str">
        <f aca="false">IF(B151="","",INDEX(Rates!$N$5:$N$25,MATCH(B151,Rates!$A$5:$A$25,0)))</f>
        <v/>
      </c>
    </row>
    <row r="152" customFormat="false" ht="15" hidden="false" customHeight="false" outlineLevel="0" collapsed="false">
      <c r="A152" s="8"/>
      <c r="B152" s="8"/>
      <c r="C152" s="15"/>
      <c r="D152" s="15"/>
      <c r="E152" s="15"/>
      <c r="F152" s="15"/>
      <c r="G152" s="15"/>
      <c r="H152" s="16"/>
      <c r="I152" s="8"/>
      <c r="J152" s="17" t="n">
        <f aca="false">IF(ISNUMBER(C152),(C152+N(D152))*(1+Settings!$B$5),0)</f>
        <v>0</v>
      </c>
      <c r="K152" s="17" t="n">
        <f aca="false">IF(OR(B152="",J152=0),0,IF(U152="flat",V152*J152,IF(U152="cliff",IF(J152&lt;=W152,V152*J152,IF(J152&lt;=Y152,X152*J152,Z152*J152)),V152*MIN(J152,W152)+X152*MAX(0,MIN(J152,Y152)-W152)+Z152*MAX(0,J152-Y152))))</f>
        <v>0</v>
      </c>
      <c r="L152" s="17" t="n">
        <f aca="false">IF(J152=0,0,IF(AND(ISNUMBER(AA152),J152&gt;=AA152),0,IF(J152&lt;=10,0.3,0.4)))</f>
        <v>0</v>
      </c>
      <c r="M152" s="17" t="n">
        <f aca="false">N(H152)*J152+IF(I152="Y",0.0165*J152,0)+IF(Settings!$B$6="Yes",Settings!$B$7,0)</f>
        <v>0</v>
      </c>
      <c r="N152" s="17" t="n">
        <f aca="false">K152+L152+M152</f>
        <v>0</v>
      </c>
      <c r="O152" s="17" t="n">
        <f aca="false">IF(ISNUMBER(C152),C152+N(D152)-N152,0)</f>
        <v>0</v>
      </c>
      <c r="P152" s="17" t="n">
        <f aca="false">IF(ISNUMBER(C152),O152-N(E152)-N(F152)-N(G152),0)</f>
        <v>0</v>
      </c>
      <c r="Q152" s="18" t="str">
        <f aca="false">IF(AND(ISNUMBER(C152),C152+N(D152)&gt;0),P152/(C152+N(D152)),"")</f>
        <v/>
      </c>
      <c r="R152" s="18" t="str">
        <f aca="false">IF(AND(ISNUMBER(C152),C152&gt;0),N152/C152,"")</f>
        <v/>
      </c>
      <c r="S152" s="19" t="str">
        <f aca="false">IF(OR(U152&lt;&gt;"cliff",J152=0),"",IF(AND(J152&gt;W152*0.85,J152&lt;=W152),"Just under a cliff",IF(AND(U152="cliff",J152&gt;W152,J152&lt;=W152*1.15),"Just over a cliff","")))</f>
        <v/>
      </c>
      <c r="U152" s="0" t="str">
        <f aca="false">IF(B152="","",IF(Settings!$B$4="Basic Store or higher",INDEX(Rates!$H$5:$H$25,MATCH(B152,Rates!$A$5:$A$25,0)),INDEX(Rates!$B$5:$B$25,MATCH(B152,Rates!$A$5:$A$25,0))))</f>
        <v/>
      </c>
      <c r="V152" s="0" t="str">
        <f aca="false">IF(B152="","",IF(Settings!$B$4="Basic Store or higher",INDEX(Rates!$I$5:$I$25,MATCH(B152,Rates!$A$5:$A$25,0)),INDEX(Rates!$C$5:$C$25,MATCH(B152,Rates!$A$5:$A$25,0))))</f>
        <v/>
      </c>
      <c r="W152" s="0" t="str">
        <f aca="false">IF(B152="","",IF(Settings!$B$4="Basic Store or higher",INDEX(Rates!$J$5:$J$25,MATCH(B152,Rates!$A$5:$A$25,0)),INDEX(Rates!$D$5:$D$25,MATCH(B152,Rates!$A$5:$A$25,0))))</f>
        <v/>
      </c>
      <c r="X152" s="0" t="str">
        <f aca="false">IF(B152="","",IF(Settings!$B$4="Basic Store or higher",INDEX(Rates!$K$5:$K$25,MATCH(B152,Rates!$A$5:$A$25,0)),INDEX(Rates!$E$5:$E$25,MATCH(B152,Rates!$A$5:$A$25,0))))</f>
        <v/>
      </c>
      <c r="Y152" s="0" t="str">
        <f aca="false">IF(B152="","",IF(Settings!$B$4="Basic Store or higher",INDEX(Rates!$L$5:$L$25,MATCH(B152,Rates!$A$5:$A$25,0)),INDEX(Rates!$F$5:$F$25,MATCH(B152,Rates!$A$5:$A$25,0))))</f>
        <v/>
      </c>
      <c r="Z152" s="0" t="str">
        <f aca="false">IF(B152="","",IF(Settings!$B$4="Basic Store or higher",INDEX(Rates!$M$5:$M$25,MATCH(B152,Rates!$A$5:$A$25,0)),INDEX(Rates!$G$5:$G$25,MATCH(B152,Rates!$A$5:$A$25,0))))</f>
        <v/>
      </c>
      <c r="AA152" s="0" t="str">
        <f aca="false">IF(B152="","",INDEX(Rates!$N$5:$N$25,MATCH(B152,Rates!$A$5:$A$25,0)))</f>
        <v/>
      </c>
    </row>
    <row r="153" customFormat="false" ht="15" hidden="false" customHeight="false" outlineLevel="0" collapsed="false">
      <c r="A153" s="8"/>
      <c r="B153" s="8"/>
      <c r="C153" s="15"/>
      <c r="D153" s="15"/>
      <c r="E153" s="15"/>
      <c r="F153" s="15"/>
      <c r="G153" s="15"/>
      <c r="H153" s="16"/>
      <c r="I153" s="8"/>
      <c r="J153" s="17" t="n">
        <f aca="false">IF(ISNUMBER(C153),(C153+N(D153))*(1+Settings!$B$5),0)</f>
        <v>0</v>
      </c>
      <c r="K153" s="17" t="n">
        <f aca="false">IF(OR(B153="",J153=0),0,IF(U153="flat",V153*J153,IF(U153="cliff",IF(J153&lt;=W153,V153*J153,IF(J153&lt;=Y153,X153*J153,Z153*J153)),V153*MIN(J153,W153)+X153*MAX(0,MIN(J153,Y153)-W153)+Z153*MAX(0,J153-Y153))))</f>
        <v>0</v>
      </c>
      <c r="L153" s="17" t="n">
        <f aca="false">IF(J153=0,0,IF(AND(ISNUMBER(AA153),J153&gt;=AA153),0,IF(J153&lt;=10,0.3,0.4)))</f>
        <v>0</v>
      </c>
      <c r="M153" s="17" t="n">
        <f aca="false">N(H153)*J153+IF(I153="Y",0.0165*J153,0)+IF(Settings!$B$6="Yes",Settings!$B$7,0)</f>
        <v>0</v>
      </c>
      <c r="N153" s="17" t="n">
        <f aca="false">K153+L153+M153</f>
        <v>0</v>
      </c>
      <c r="O153" s="17" t="n">
        <f aca="false">IF(ISNUMBER(C153),C153+N(D153)-N153,0)</f>
        <v>0</v>
      </c>
      <c r="P153" s="17" t="n">
        <f aca="false">IF(ISNUMBER(C153),O153-N(E153)-N(F153)-N(G153),0)</f>
        <v>0</v>
      </c>
      <c r="Q153" s="18" t="str">
        <f aca="false">IF(AND(ISNUMBER(C153),C153+N(D153)&gt;0),P153/(C153+N(D153)),"")</f>
        <v/>
      </c>
      <c r="R153" s="18" t="str">
        <f aca="false">IF(AND(ISNUMBER(C153),C153&gt;0),N153/C153,"")</f>
        <v/>
      </c>
      <c r="S153" s="19" t="str">
        <f aca="false">IF(OR(U153&lt;&gt;"cliff",J153=0),"",IF(AND(J153&gt;W153*0.85,J153&lt;=W153),"Just under a cliff",IF(AND(U153="cliff",J153&gt;W153,J153&lt;=W153*1.15),"Just over a cliff","")))</f>
        <v/>
      </c>
      <c r="U153" s="0" t="str">
        <f aca="false">IF(B153="","",IF(Settings!$B$4="Basic Store or higher",INDEX(Rates!$H$5:$H$25,MATCH(B153,Rates!$A$5:$A$25,0)),INDEX(Rates!$B$5:$B$25,MATCH(B153,Rates!$A$5:$A$25,0))))</f>
        <v/>
      </c>
      <c r="V153" s="0" t="str">
        <f aca="false">IF(B153="","",IF(Settings!$B$4="Basic Store or higher",INDEX(Rates!$I$5:$I$25,MATCH(B153,Rates!$A$5:$A$25,0)),INDEX(Rates!$C$5:$C$25,MATCH(B153,Rates!$A$5:$A$25,0))))</f>
        <v/>
      </c>
      <c r="W153" s="0" t="str">
        <f aca="false">IF(B153="","",IF(Settings!$B$4="Basic Store or higher",INDEX(Rates!$J$5:$J$25,MATCH(B153,Rates!$A$5:$A$25,0)),INDEX(Rates!$D$5:$D$25,MATCH(B153,Rates!$A$5:$A$25,0))))</f>
        <v/>
      </c>
      <c r="X153" s="0" t="str">
        <f aca="false">IF(B153="","",IF(Settings!$B$4="Basic Store or higher",INDEX(Rates!$K$5:$K$25,MATCH(B153,Rates!$A$5:$A$25,0)),INDEX(Rates!$E$5:$E$25,MATCH(B153,Rates!$A$5:$A$25,0))))</f>
        <v/>
      </c>
      <c r="Y153" s="0" t="str">
        <f aca="false">IF(B153="","",IF(Settings!$B$4="Basic Store or higher",INDEX(Rates!$L$5:$L$25,MATCH(B153,Rates!$A$5:$A$25,0)),INDEX(Rates!$F$5:$F$25,MATCH(B153,Rates!$A$5:$A$25,0))))</f>
        <v/>
      </c>
      <c r="Z153" s="0" t="str">
        <f aca="false">IF(B153="","",IF(Settings!$B$4="Basic Store or higher",INDEX(Rates!$M$5:$M$25,MATCH(B153,Rates!$A$5:$A$25,0)),INDEX(Rates!$G$5:$G$25,MATCH(B153,Rates!$A$5:$A$25,0))))</f>
        <v/>
      </c>
      <c r="AA153" s="0" t="str">
        <f aca="false">IF(B153="","",INDEX(Rates!$N$5:$N$25,MATCH(B153,Rates!$A$5:$A$25,0)))</f>
        <v/>
      </c>
    </row>
    <row r="154" customFormat="false" ht="15" hidden="false" customHeight="false" outlineLevel="0" collapsed="false">
      <c r="A154" s="8"/>
      <c r="B154" s="8"/>
      <c r="C154" s="15"/>
      <c r="D154" s="15"/>
      <c r="E154" s="15"/>
      <c r="F154" s="15"/>
      <c r="G154" s="15"/>
      <c r="H154" s="16"/>
      <c r="I154" s="8"/>
      <c r="J154" s="17" t="n">
        <f aca="false">IF(ISNUMBER(C154),(C154+N(D154))*(1+Settings!$B$5),0)</f>
        <v>0</v>
      </c>
      <c r="K154" s="17" t="n">
        <f aca="false">IF(OR(B154="",J154=0),0,IF(U154="flat",V154*J154,IF(U154="cliff",IF(J154&lt;=W154,V154*J154,IF(J154&lt;=Y154,X154*J154,Z154*J154)),V154*MIN(J154,W154)+X154*MAX(0,MIN(J154,Y154)-W154)+Z154*MAX(0,J154-Y154))))</f>
        <v>0</v>
      </c>
      <c r="L154" s="17" t="n">
        <f aca="false">IF(J154=0,0,IF(AND(ISNUMBER(AA154),J154&gt;=AA154),0,IF(J154&lt;=10,0.3,0.4)))</f>
        <v>0</v>
      </c>
      <c r="M154" s="17" t="n">
        <f aca="false">N(H154)*J154+IF(I154="Y",0.0165*J154,0)+IF(Settings!$B$6="Yes",Settings!$B$7,0)</f>
        <v>0</v>
      </c>
      <c r="N154" s="17" t="n">
        <f aca="false">K154+L154+M154</f>
        <v>0</v>
      </c>
      <c r="O154" s="17" t="n">
        <f aca="false">IF(ISNUMBER(C154),C154+N(D154)-N154,0)</f>
        <v>0</v>
      </c>
      <c r="P154" s="17" t="n">
        <f aca="false">IF(ISNUMBER(C154),O154-N(E154)-N(F154)-N(G154),0)</f>
        <v>0</v>
      </c>
      <c r="Q154" s="18" t="str">
        <f aca="false">IF(AND(ISNUMBER(C154),C154+N(D154)&gt;0),P154/(C154+N(D154)),"")</f>
        <v/>
      </c>
      <c r="R154" s="18" t="str">
        <f aca="false">IF(AND(ISNUMBER(C154),C154&gt;0),N154/C154,"")</f>
        <v/>
      </c>
      <c r="S154" s="19" t="str">
        <f aca="false">IF(OR(U154&lt;&gt;"cliff",J154=0),"",IF(AND(J154&gt;W154*0.85,J154&lt;=W154),"Just under a cliff",IF(AND(U154="cliff",J154&gt;W154,J154&lt;=W154*1.15),"Just over a cliff","")))</f>
        <v/>
      </c>
      <c r="U154" s="0" t="str">
        <f aca="false">IF(B154="","",IF(Settings!$B$4="Basic Store or higher",INDEX(Rates!$H$5:$H$25,MATCH(B154,Rates!$A$5:$A$25,0)),INDEX(Rates!$B$5:$B$25,MATCH(B154,Rates!$A$5:$A$25,0))))</f>
        <v/>
      </c>
      <c r="V154" s="0" t="str">
        <f aca="false">IF(B154="","",IF(Settings!$B$4="Basic Store or higher",INDEX(Rates!$I$5:$I$25,MATCH(B154,Rates!$A$5:$A$25,0)),INDEX(Rates!$C$5:$C$25,MATCH(B154,Rates!$A$5:$A$25,0))))</f>
        <v/>
      </c>
      <c r="W154" s="0" t="str">
        <f aca="false">IF(B154="","",IF(Settings!$B$4="Basic Store or higher",INDEX(Rates!$J$5:$J$25,MATCH(B154,Rates!$A$5:$A$25,0)),INDEX(Rates!$D$5:$D$25,MATCH(B154,Rates!$A$5:$A$25,0))))</f>
        <v/>
      </c>
      <c r="X154" s="0" t="str">
        <f aca="false">IF(B154="","",IF(Settings!$B$4="Basic Store or higher",INDEX(Rates!$K$5:$K$25,MATCH(B154,Rates!$A$5:$A$25,0)),INDEX(Rates!$E$5:$E$25,MATCH(B154,Rates!$A$5:$A$25,0))))</f>
        <v/>
      </c>
      <c r="Y154" s="0" t="str">
        <f aca="false">IF(B154="","",IF(Settings!$B$4="Basic Store or higher",INDEX(Rates!$L$5:$L$25,MATCH(B154,Rates!$A$5:$A$25,0)),INDEX(Rates!$F$5:$F$25,MATCH(B154,Rates!$A$5:$A$25,0))))</f>
        <v/>
      </c>
      <c r="Z154" s="0" t="str">
        <f aca="false">IF(B154="","",IF(Settings!$B$4="Basic Store or higher",INDEX(Rates!$M$5:$M$25,MATCH(B154,Rates!$A$5:$A$25,0)),INDEX(Rates!$G$5:$G$25,MATCH(B154,Rates!$A$5:$A$25,0))))</f>
        <v/>
      </c>
      <c r="AA154" s="0" t="str">
        <f aca="false">IF(B154="","",INDEX(Rates!$N$5:$N$25,MATCH(B154,Rates!$A$5:$A$25,0)))</f>
        <v/>
      </c>
    </row>
    <row r="155" customFormat="false" ht="15" hidden="false" customHeight="false" outlineLevel="0" collapsed="false">
      <c r="A155" s="8"/>
      <c r="B155" s="8"/>
      <c r="C155" s="15"/>
      <c r="D155" s="15"/>
      <c r="E155" s="15"/>
      <c r="F155" s="15"/>
      <c r="G155" s="15"/>
      <c r="H155" s="16"/>
      <c r="I155" s="8"/>
      <c r="J155" s="17" t="n">
        <f aca="false">IF(ISNUMBER(C155),(C155+N(D155))*(1+Settings!$B$5),0)</f>
        <v>0</v>
      </c>
      <c r="K155" s="17" t="n">
        <f aca="false">IF(OR(B155="",J155=0),0,IF(U155="flat",V155*J155,IF(U155="cliff",IF(J155&lt;=W155,V155*J155,IF(J155&lt;=Y155,X155*J155,Z155*J155)),V155*MIN(J155,W155)+X155*MAX(0,MIN(J155,Y155)-W155)+Z155*MAX(0,J155-Y155))))</f>
        <v>0</v>
      </c>
      <c r="L155" s="17" t="n">
        <f aca="false">IF(J155=0,0,IF(AND(ISNUMBER(AA155),J155&gt;=AA155),0,IF(J155&lt;=10,0.3,0.4)))</f>
        <v>0</v>
      </c>
      <c r="M155" s="17" t="n">
        <f aca="false">N(H155)*J155+IF(I155="Y",0.0165*J155,0)+IF(Settings!$B$6="Yes",Settings!$B$7,0)</f>
        <v>0</v>
      </c>
      <c r="N155" s="17" t="n">
        <f aca="false">K155+L155+M155</f>
        <v>0</v>
      </c>
      <c r="O155" s="17" t="n">
        <f aca="false">IF(ISNUMBER(C155),C155+N(D155)-N155,0)</f>
        <v>0</v>
      </c>
      <c r="P155" s="17" t="n">
        <f aca="false">IF(ISNUMBER(C155),O155-N(E155)-N(F155)-N(G155),0)</f>
        <v>0</v>
      </c>
      <c r="Q155" s="18" t="str">
        <f aca="false">IF(AND(ISNUMBER(C155),C155+N(D155)&gt;0),P155/(C155+N(D155)),"")</f>
        <v/>
      </c>
      <c r="R155" s="18" t="str">
        <f aca="false">IF(AND(ISNUMBER(C155),C155&gt;0),N155/C155,"")</f>
        <v/>
      </c>
      <c r="S155" s="19" t="str">
        <f aca="false">IF(OR(U155&lt;&gt;"cliff",J155=0),"",IF(AND(J155&gt;W155*0.85,J155&lt;=W155),"Just under a cliff",IF(AND(U155="cliff",J155&gt;W155,J155&lt;=W155*1.15),"Just over a cliff","")))</f>
        <v/>
      </c>
      <c r="U155" s="0" t="str">
        <f aca="false">IF(B155="","",IF(Settings!$B$4="Basic Store or higher",INDEX(Rates!$H$5:$H$25,MATCH(B155,Rates!$A$5:$A$25,0)),INDEX(Rates!$B$5:$B$25,MATCH(B155,Rates!$A$5:$A$25,0))))</f>
        <v/>
      </c>
      <c r="V155" s="0" t="str">
        <f aca="false">IF(B155="","",IF(Settings!$B$4="Basic Store or higher",INDEX(Rates!$I$5:$I$25,MATCH(B155,Rates!$A$5:$A$25,0)),INDEX(Rates!$C$5:$C$25,MATCH(B155,Rates!$A$5:$A$25,0))))</f>
        <v/>
      </c>
      <c r="W155" s="0" t="str">
        <f aca="false">IF(B155="","",IF(Settings!$B$4="Basic Store or higher",INDEX(Rates!$J$5:$J$25,MATCH(B155,Rates!$A$5:$A$25,0)),INDEX(Rates!$D$5:$D$25,MATCH(B155,Rates!$A$5:$A$25,0))))</f>
        <v/>
      </c>
      <c r="X155" s="0" t="str">
        <f aca="false">IF(B155="","",IF(Settings!$B$4="Basic Store or higher",INDEX(Rates!$K$5:$K$25,MATCH(B155,Rates!$A$5:$A$25,0)),INDEX(Rates!$E$5:$E$25,MATCH(B155,Rates!$A$5:$A$25,0))))</f>
        <v/>
      </c>
      <c r="Y155" s="0" t="str">
        <f aca="false">IF(B155="","",IF(Settings!$B$4="Basic Store or higher",INDEX(Rates!$L$5:$L$25,MATCH(B155,Rates!$A$5:$A$25,0)),INDEX(Rates!$F$5:$F$25,MATCH(B155,Rates!$A$5:$A$25,0))))</f>
        <v/>
      </c>
      <c r="Z155" s="0" t="str">
        <f aca="false">IF(B155="","",IF(Settings!$B$4="Basic Store or higher",INDEX(Rates!$M$5:$M$25,MATCH(B155,Rates!$A$5:$A$25,0)),INDEX(Rates!$G$5:$G$25,MATCH(B155,Rates!$A$5:$A$25,0))))</f>
        <v/>
      </c>
      <c r="AA155" s="0" t="str">
        <f aca="false">IF(B155="","",INDEX(Rates!$N$5:$N$25,MATCH(B155,Rates!$A$5:$A$25,0)))</f>
        <v/>
      </c>
    </row>
    <row r="156" customFormat="false" ht="15" hidden="false" customHeight="false" outlineLevel="0" collapsed="false">
      <c r="A156" s="8"/>
      <c r="B156" s="8"/>
      <c r="C156" s="15"/>
      <c r="D156" s="15"/>
      <c r="E156" s="15"/>
      <c r="F156" s="15"/>
      <c r="G156" s="15"/>
      <c r="H156" s="16"/>
      <c r="I156" s="8"/>
      <c r="J156" s="17" t="n">
        <f aca="false">IF(ISNUMBER(C156),(C156+N(D156))*(1+Settings!$B$5),0)</f>
        <v>0</v>
      </c>
      <c r="K156" s="17" t="n">
        <f aca="false">IF(OR(B156="",J156=0),0,IF(U156="flat",V156*J156,IF(U156="cliff",IF(J156&lt;=W156,V156*J156,IF(J156&lt;=Y156,X156*J156,Z156*J156)),V156*MIN(J156,W156)+X156*MAX(0,MIN(J156,Y156)-W156)+Z156*MAX(0,J156-Y156))))</f>
        <v>0</v>
      </c>
      <c r="L156" s="17" t="n">
        <f aca="false">IF(J156=0,0,IF(AND(ISNUMBER(AA156),J156&gt;=AA156),0,IF(J156&lt;=10,0.3,0.4)))</f>
        <v>0</v>
      </c>
      <c r="M156" s="17" t="n">
        <f aca="false">N(H156)*J156+IF(I156="Y",0.0165*J156,0)+IF(Settings!$B$6="Yes",Settings!$B$7,0)</f>
        <v>0</v>
      </c>
      <c r="N156" s="17" t="n">
        <f aca="false">K156+L156+M156</f>
        <v>0</v>
      </c>
      <c r="O156" s="17" t="n">
        <f aca="false">IF(ISNUMBER(C156),C156+N(D156)-N156,0)</f>
        <v>0</v>
      </c>
      <c r="P156" s="17" t="n">
        <f aca="false">IF(ISNUMBER(C156),O156-N(E156)-N(F156)-N(G156),0)</f>
        <v>0</v>
      </c>
      <c r="Q156" s="18" t="str">
        <f aca="false">IF(AND(ISNUMBER(C156),C156+N(D156)&gt;0),P156/(C156+N(D156)),"")</f>
        <v/>
      </c>
      <c r="R156" s="18" t="str">
        <f aca="false">IF(AND(ISNUMBER(C156),C156&gt;0),N156/C156,"")</f>
        <v/>
      </c>
      <c r="S156" s="19" t="str">
        <f aca="false">IF(OR(U156&lt;&gt;"cliff",J156=0),"",IF(AND(J156&gt;W156*0.85,J156&lt;=W156),"Just under a cliff",IF(AND(U156="cliff",J156&gt;W156,J156&lt;=W156*1.15),"Just over a cliff","")))</f>
        <v/>
      </c>
      <c r="U156" s="0" t="str">
        <f aca="false">IF(B156="","",IF(Settings!$B$4="Basic Store or higher",INDEX(Rates!$H$5:$H$25,MATCH(B156,Rates!$A$5:$A$25,0)),INDEX(Rates!$B$5:$B$25,MATCH(B156,Rates!$A$5:$A$25,0))))</f>
        <v/>
      </c>
      <c r="V156" s="0" t="str">
        <f aca="false">IF(B156="","",IF(Settings!$B$4="Basic Store or higher",INDEX(Rates!$I$5:$I$25,MATCH(B156,Rates!$A$5:$A$25,0)),INDEX(Rates!$C$5:$C$25,MATCH(B156,Rates!$A$5:$A$25,0))))</f>
        <v/>
      </c>
      <c r="W156" s="0" t="str">
        <f aca="false">IF(B156="","",IF(Settings!$B$4="Basic Store or higher",INDEX(Rates!$J$5:$J$25,MATCH(B156,Rates!$A$5:$A$25,0)),INDEX(Rates!$D$5:$D$25,MATCH(B156,Rates!$A$5:$A$25,0))))</f>
        <v/>
      </c>
      <c r="X156" s="0" t="str">
        <f aca="false">IF(B156="","",IF(Settings!$B$4="Basic Store or higher",INDEX(Rates!$K$5:$K$25,MATCH(B156,Rates!$A$5:$A$25,0)),INDEX(Rates!$E$5:$E$25,MATCH(B156,Rates!$A$5:$A$25,0))))</f>
        <v/>
      </c>
      <c r="Y156" s="0" t="str">
        <f aca="false">IF(B156="","",IF(Settings!$B$4="Basic Store or higher",INDEX(Rates!$L$5:$L$25,MATCH(B156,Rates!$A$5:$A$25,0)),INDEX(Rates!$F$5:$F$25,MATCH(B156,Rates!$A$5:$A$25,0))))</f>
        <v/>
      </c>
      <c r="Z156" s="0" t="str">
        <f aca="false">IF(B156="","",IF(Settings!$B$4="Basic Store or higher",INDEX(Rates!$M$5:$M$25,MATCH(B156,Rates!$A$5:$A$25,0)),INDEX(Rates!$G$5:$G$25,MATCH(B156,Rates!$A$5:$A$25,0))))</f>
        <v/>
      </c>
      <c r="AA156" s="0" t="str">
        <f aca="false">IF(B156="","",INDEX(Rates!$N$5:$N$25,MATCH(B156,Rates!$A$5:$A$25,0)))</f>
        <v/>
      </c>
    </row>
    <row r="157" customFormat="false" ht="15" hidden="false" customHeight="false" outlineLevel="0" collapsed="false">
      <c r="A157" s="8"/>
      <c r="B157" s="8"/>
      <c r="C157" s="15"/>
      <c r="D157" s="15"/>
      <c r="E157" s="15"/>
      <c r="F157" s="15"/>
      <c r="G157" s="15"/>
      <c r="H157" s="16"/>
      <c r="I157" s="8"/>
      <c r="J157" s="17" t="n">
        <f aca="false">IF(ISNUMBER(C157),(C157+N(D157))*(1+Settings!$B$5),0)</f>
        <v>0</v>
      </c>
      <c r="K157" s="17" t="n">
        <f aca="false">IF(OR(B157="",J157=0),0,IF(U157="flat",V157*J157,IF(U157="cliff",IF(J157&lt;=W157,V157*J157,IF(J157&lt;=Y157,X157*J157,Z157*J157)),V157*MIN(J157,W157)+X157*MAX(0,MIN(J157,Y157)-W157)+Z157*MAX(0,J157-Y157))))</f>
        <v>0</v>
      </c>
      <c r="L157" s="17" t="n">
        <f aca="false">IF(J157=0,0,IF(AND(ISNUMBER(AA157),J157&gt;=AA157),0,IF(J157&lt;=10,0.3,0.4)))</f>
        <v>0</v>
      </c>
      <c r="M157" s="17" t="n">
        <f aca="false">N(H157)*J157+IF(I157="Y",0.0165*J157,0)+IF(Settings!$B$6="Yes",Settings!$B$7,0)</f>
        <v>0</v>
      </c>
      <c r="N157" s="17" t="n">
        <f aca="false">K157+L157+M157</f>
        <v>0</v>
      </c>
      <c r="O157" s="17" t="n">
        <f aca="false">IF(ISNUMBER(C157),C157+N(D157)-N157,0)</f>
        <v>0</v>
      </c>
      <c r="P157" s="17" t="n">
        <f aca="false">IF(ISNUMBER(C157),O157-N(E157)-N(F157)-N(G157),0)</f>
        <v>0</v>
      </c>
      <c r="Q157" s="18" t="str">
        <f aca="false">IF(AND(ISNUMBER(C157),C157+N(D157)&gt;0),P157/(C157+N(D157)),"")</f>
        <v/>
      </c>
      <c r="R157" s="18" t="str">
        <f aca="false">IF(AND(ISNUMBER(C157),C157&gt;0),N157/C157,"")</f>
        <v/>
      </c>
      <c r="S157" s="19" t="str">
        <f aca="false">IF(OR(U157&lt;&gt;"cliff",J157=0),"",IF(AND(J157&gt;W157*0.85,J157&lt;=W157),"Just under a cliff",IF(AND(U157="cliff",J157&gt;W157,J157&lt;=W157*1.15),"Just over a cliff","")))</f>
        <v/>
      </c>
      <c r="U157" s="0" t="str">
        <f aca="false">IF(B157="","",IF(Settings!$B$4="Basic Store or higher",INDEX(Rates!$H$5:$H$25,MATCH(B157,Rates!$A$5:$A$25,0)),INDEX(Rates!$B$5:$B$25,MATCH(B157,Rates!$A$5:$A$25,0))))</f>
        <v/>
      </c>
      <c r="V157" s="0" t="str">
        <f aca="false">IF(B157="","",IF(Settings!$B$4="Basic Store or higher",INDEX(Rates!$I$5:$I$25,MATCH(B157,Rates!$A$5:$A$25,0)),INDEX(Rates!$C$5:$C$25,MATCH(B157,Rates!$A$5:$A$25,0))))</f>
        <v/>
      </c>
      <c r="W157" s="0" t="str">
        <f aca="false">IF(B157="","",IF(Settings!$B$4="Basic Store or higher",INDEX(Rates!$J$5:$J$25,MATCH(B157,Rates!$A$5:$A$25,0)),INDEX(Rates!$D$5:$D$25,MATCH(B157,Rates!$A$5:$A$25,0))))</f>
        <v/>
      </c>
      <c r="X157" s="0" t="str">
        <f aca="false">IF(B157="","",IF(Settings!$B$4="Basic Store or higher",INDEX(Rates!$K$5:$K$25,MATCH(B157,Rates!$A$5:$A$25,0)),INDEX(Rates!$E$5:$E$25,MATCH(B157,Rates!$A$5:$A$25,0))))</f>
        <v/>
      </c>
      <c r="Y157" s="0" t="str">
        <f aca="false">IF(B157="","",IF(Settings!$B$4="Basic Store or higher",INDEX(Rates!$L$5:$L$25,MATCH(B157,Rates!$A$5:$A$25,0)),INDEX(Rates!$F$5:$F$25,MATCH(B157,Rates!$A$5:$A$25,0))))</f>
        <v/>
      </c>
      <c r="Z157" s="0" t="str">
        <f aca="false">IF(B157="","",IF(Settings!$B$4="Basic Store or higher",INDEX(Rates!$M$5:$M$25,MATCH(B157,Rates!$A$5:$A$25,0)),INDEX(Rates!$G$5:$G$25,MATCH(B157,Rates!$A$5:$A$25,0))))</f>
        <v/>
      </c>
      <c r="AA157" s="0" t="str">
        <f aca="false">IF(B157="","",INDEX(Rates!$N$5:$N$25,MATCH(B157,Rates!$A$5:$A$25,0)))</f>
        <v/>
      </c>
    </row>
    <row r="158" customFormat="false" ht="15" hidden="false" customHeight="false" outlineLevel="0" collapsed="false">
      <c r="A158" s="8"/>
      <c r="B158" s="8"/>
      <c r="C158" s="15"/>
      <c r="D158" s="15"/>
      <c r="E158" s="15"/>
      <c r="F158" s="15"/>
      <c r="G158" s="15"/>
      <c r="H158" s="16"/>
      <c r="I158" s="8"/>
      <c r="J158" s="17" t="n">
        <f aca="false">IF(ISNUMBER(C158),(C158+N(D158))*(1+Settings!$B$5),0)</f>
        <v>0</v>
      </c>
      <c r="K158" s="17" t="n">
        <f aca="false">IF(OR(B158="",J158=0),0,IF(U158="flat",V158*J158,IF(U158="cliff",IF(J158&lt;=W158,V158*J158,IF(J158&lt;=Y158,X158*J158,Z158*J158)),V158*MIN(J158,W158)+X158*MAX(0,MIN(J158,Y158)-W158)+Z158*MAX(0,J158-Y158))))</f>
        <v>0</v>
      </c>
      <c r="L158" s="17" t="n">
        <f aca="false">IF(J158=0,0,IF(AND(ISNUMBER(AA158),J158&gt;=AA158),0,IF(J158&lt;=10,0.3,0.4)))</f>
        <v>0</v>
      </c>
      <c r="M158" s="17" t="n">
        <f aca="false">N(H158)*J158+IF(I158="Y",0.0165*J158,0)+IF(Settings!$B$6="Yes",Settings!$B$7,0)</f>
        <v>0</v>
      </c>
      <c r="N158" s="17" t="n">
        <f aca="false">K158+L158+M158</f>
        <v>0</v>
      </c>
      <c r="O158" s="17" t="n">
        <f aca="false">IF(ISNUMBER(C158),C158+N(D158)-N158,0)</f>
        <v>0</v>
      </c>
      <c r="P158" s="17" t="n">
        <f aca="false">IF(ISNUMBER(C158),O158-N(E158)-N(F158)-N(G158),0)</f>
        <v>0</v>
      </c>
      <c r="Q158" s="18" t="str">
        <f aca="false">IF(AND(ISNUMBER(C158),C158+N(D158)&gt;0),P158/(C158+N(D158)),"")</f>
        <v/>
      </c>
      <c r="R158" s="18" t="str">
        <f aca="false">IF(AND(ISNUMBER(C158),C158&gt;0),N158/C158,"")</f>
        <v/>
      </c>
      <c r="S158" s="19" t="str">
        <f aca="false">IF(OR(U158&lt;&gt;"cliff",J158=0),"",IF(AND(J158&gt;W158*0.85,J158&lt;=W158),"Just under a cliff",IF(AND(U158="cliff",J158&gt;W158,J158&lt;=W158*1.15),"Just over a cliff","")))</f>
        <v/>
      </c>
      <c r="U158" s="0" t="str">
        <f aca="false">IF(B158="","",IF(Settings!$B$4="Basic Store or higher",INDEX(Rates!$H$5:$H$25,MATCH(B158,Rates!$A$5:$A$25,0)),INDEX(Rates!$B$5:$B$25,MATCH(B158,Rates!$A$5:$A$25,0))))</f>
        <v/>
      </c>
      <c r="V158" s="0" t="str">
        <f aca="false">IF(B158="","",IF(Settings!$B$4="Basic Store or higher",INDEX(Rates!$I$5:$I$25,MATCH(B158,Rates!$A$5:$A$25,0)),INDEX(Rates!$C$5:$C$25,MATCH(B158,Rates!$A$5:$A$25,0))))</f>
        <v/>
      </c>
      <c r="W158" s="0" t="str">
        <f aca="false">IF(B158="","",IF(Settings!$B$4="Basic Store or higher",INDEX(Rates!$J$5:$J$25,MATCH(B158,Rates!$A$5:$A$25,0)),INDEX(Rates!$D$5:$D$25,MATCH(B158,Rates!$A$5:$A$25,0))))</f>
        <v/>
      </c>
      <c r="X158" s="0" t="str">
        <f aca="false">IF(B158="","",IF(Settings!$B$4="Basic Store or higher",INDEX(Rates!$K$5:$K$25,MATCH(B158,Rates!$A$5:$A$25,0)),INDEX(Rates!$E$5:$E$25,MATCH(B158,Rates!$A$5:$A$25,0))))</f>
        <v/>
      </c>
      <c r="Y158" s="0" t="str">
        <f aca="false">IF(B158="","",IF(Settings!$B$4="Basic Store or higher",INDEX(Rates!$L$5:$L$25,MATCH(B158,Rates!$A$5:$A$25,0)),INDEX(Rates!$F$5:$F$25,MATCH(B158,Rates!$A$5:$A$25,0))))</f>
        <v/>
      </c>
      <c r="Z158" s="0" t="str">
        <f aca="false">IF(B158="","",IF(Settings!$B$4="Basic Store or higher",INDEX(Rates!$M$5:$M$25,MATCH(B158,Rates!$A$5:$A$25,0)),INDEX(Rates!$G$5:$G$25,MATCH(B158,Rates!$A$5:$A$25,0))))</f>
        <v/>
      </c>
      <c r="AA158" s="0" t="str">
        <f aca="false">IF(B158="","",INDEX(Rates!$N$5:$N$25,MATCH(B158,Rates!$A$5:$A$25,0)))</f>
        <v/>
      </c>
    </row>
    <row r="159" customFormat="false" ht="15" hidden="false" customHeight="false" outlineLevel="0" collapsed="false">
      <c r="A159" s="8"/>
      <c r="B159" s="8"/>
      <c r="C159" s="15"/>
      <c r="D159" s="15"/>
      <c r="E159" s="15"/>
      <c r="F159" s="15"/>
      <c r="G159" s="15"/>
      <c r="H159" s="16"/>
      <c r="I159" s="8"/>
      <c r="J159" s="17" t="n">
        <f aca="false">IF(ISNUMBER(C159),(C159+N(D159))*(1+Settings!$B$5),0)</f>
        <v>0</v>
      </c>
      <c r="K159" s="17" t="n">
        <f aca="false">IF(OR(B159="",J159=0),0,IF(U159="flat",V159*J159,IF(U159="cliff",IF(J159&lt;=W159,V159*J159,IF(J159&lt;=Y159,X159*J159,Z159*J159)),V159*MIN(J159,W159)+X159*MAX(0,MIN(J159,Y159)-W159)+Z159*MAX(0,J159-Y159))))</f>
        <v>0</v>
      </c>
      <c r="L159" s="17" t="n">
        <f aca="false">IF(J159=0,0,IF(AND(ISNUMBER(AA159),J159&gt;=AA159),0,IF(J159&lt;=10,0.3,0.4)))</f>
        <v>0</v>
      </c>
      <c r="M159" s="17" t="n">
        <f aca="false">N(H159)*J159+IF(I159="Y",0.0165*J159,0)+IF(Settings!$B$6="Yes",Settings!$B$7,0)</f>
        <v>0</v>
      </c>
      <c r="N159" s="17" t="n">
        <f aca="false">K159+L159+M159</f>
        <v>0</v>
      </c>
      <c r="O159" s="17" t="n">
        <f aca="false">IF(ISNUMBER(C159),C159+N(D159)-N159,0)</f>
        <v>0</v>
      </c>
      <c r="P159" s="17" t="n">
        <f aca="false">IF(ISNUMBER(C159),O159-N(E159)-N(F159)-N(G159),0)</f>
        <v>0</v>
      </c>
      <c r="Q159" s="18" t="str">
        <f aca="false">IF(AND(ISNUMBER(C159),C159+N(D159)&gt;0),P159/(C159+N(D159)),"")</f>
        <v/>
      </c>
      <c r="R159" s="18" t="str">
        <f aca="false">IF(AND(ISNUMBER(C159),C159&gt;0),N159/C159,"")</f>
        <v/>
      </c>
      <c r="S159" s="19" t="str">
        <f aca="false">IF(OR(U159&lt;&gt;"cliff",J159=0),"",IF(AND(J159&gt;W159*0.85,J159&lt;=W159),"Just under a cliff",IF(AND(U159="cliff",J159&gt;W159,J159&lt;=W159*1.15),"Just over a cliff","")))</f>
        <v/>
      </c>
      <c r="U159" s="0" t="str">
        <f aca="false">IF(B159="","",IF(Settings!$B$4="Basic Store or higher",INDEX(Rates!$H$5:$H$25,MATCH(B159,Rates!$A$5:$A$25,0)),INDEX(Rates!$B$5:$B$25,MATCH(B159,Rates!$A$5:$A$25,0))))</f>
        <v/>
      </c>
      <c r="V159" s="0" t="str">
        <f aca="false">IF(B159="","",IF(Settings!$B$4="Basic Store or higher",INDEX(Rates!$I$5:$I$25,MATCH(B159,Rates!$A$5:$A$25,0)),INDEX(Rates!$C$5:$C$25,MATCH(B159,Rates!$A$5:$A$25,0))))</f>
        <v/>
      </c>
      <c r="W159" s="0" t="str">
        <f aca="false">IF(B159="","",IF(Settings!$B$4="Basic Store or higher",INDEX(Rates!$J$5:$J$25,MATCH(B159,Rates!$A$5:$A$25,0)),INDEX(Rates!$D$5:$D$25,MATCH(B159,Rates!$A$5:$A$25,0))))</f>
        <v/>
      </c>
      <c r="X159" s="0" t="str">
        <f aca="false">IF(B159="","",IF(Settings!$B$4="Basic Store or higher",INDEX(Rates!$K$5:$K$25,MATCH(B159,Rates!$A$5:$A$25,0)),INDEX(Rates!$E$5:$E$25,MATCH(B159,Rates!$A$5:$A$25,0))))</f>
        <v/>
      </c>
      <c r="Y159" s="0" t="str">
        <f aca="false">IF(B159="","",IF(Settings!$B$4="Basic Store or higher",INDEX(Rates!$L$5:$L$25,MATCH(B159,Rates!$A$5:$A$25,0)),INDEX(Rates!$F$5:$F$25,MATCH(B159,Rates!$A$5:$A$25,0))))</f>
        <v/>
      </c>
      <c r="Z159" s="0" t="str">
        <f aca="false">IF(B159="","",IF(Settings!$B$4="Basic Store or higher",INDEX(Rates!$M$5:$M$25,MATCH(B159,Rates!$A$5:$A$25,0)),INDEX(Rates!$G$5:$G$25,MATCH(B159,Rates!$A$5:$A$25,0))))</f>
        <v/>
      </c>
      <c r="AA159" s="0" t="str">
        <f aca="false">IF(B159="","",INDEX(Rates!$N$5:$N$25,MATCH(B159,Rates!$A$5:$A$25,0)))</f>
        <v/>
      </c>
    </row>
    <row r="160" customFormat="false" ht="15" hidden="false" customHeight="false" outlineLevel="0" collapsed="false">
      <c r="A160" s="8"/>
      <c r="B160" s="8"/>
      <c r="C160" s="15"/>
      <c r="D160" s="15"/>
      <c r="E160" s="15"/>
      <c r="F160" s="15"/>
      <c r="G160" s="15"/>
      <c r="H160" s="16"/>
      <c r="I160" s="8"/>
      <c r="J160" s="17" t="n">
        <f aca="false">IF(ISNUMBER(C160),(C160+N(D160))*(1+Settings!$B$5),0)</f>
        <v>0</v>
      </c>
      <c r="K160" s="17" t="n">
        <f aca="false">IF(OR(B160="",J160=0),0,IF(U160="flat",V160*J160,IF(U160="cliff",IF(J160&lt;=W160,V160*J160,IF(J160&lt;=Y160,X160*J160,Z160*J160)),V160*MIN(J160,W160)+X160*MAX(0,MIN(J160,Y160)-W160)+Z160*MAX(0,J160-Y160))))</f>
        <v>0</v>
      </c>
      <c r="L160" s="17" t="n">
        <f aca="false">IF(J160=0,0,IF(AND(ISNUMBER(AA160),J160&gt;=AA160),0,IF(J160&lt;=10,0.3,0.4)))</f>
        <v>0</v>
      </c>
      <c r="M160" s="17" t="n">
        <f aca="false">N(H160)*J160+IF(I160="Y",0.0165*J160,0)+IF(Settings!$B$6="Yes",Settings!$B$7,0)</f>
        <v>0</v>
      </c>
      <c r="N160" s="17" t="n">
        <f aca="false">K160+L160+M160</f>
        <v>0</v>
      </c>
      <c r="O160" s="17" t="n">
        <f aca="false">IF(ISNUMBER(C160),C160+N(D160)-N160,0)</f>
        <v>0</v>
      </c>
      <c r="P160" s="17" t="n">
        <f aca="false">IF(ISNUMBER(C160),O160-N(E160)-N(F160)-N(G160),0)</f>
        <v>0</v>
      </c>
      <c r="Q160" s="18" t="str">
        <f aca="false">IF(AND(ISNUMBER(C160),C160+N(D160)&gt;0),P160/(C160+N(D160)),"")</f>
        <v/>
      </c>
      <c r="R160" s="18" t="str">
        <f aca="false">IF(AND(ISNUMBER(C160),C160&gt;0),N160/C160,"")</f>
        <v/>
      </c>
      <c r="S160" s="19" t="str">
        <f aca="false">IF(OR(U160&lt;&gt;"cliff",J160=0),"",IF(AND(J160&gt;W160*0.85,J160&lt;=W160),"Just under a cliff",IF(AND(U160="cliff",J160&gt;W160,J160&lt;=W160*1.15),"Just over a cliff","")))</f>
        <v/>
      </c>
      <c r="U160" s="0" t="str">
        <f aca="false">IF(B160="","",IF(Settings!$B$4="Basic Store or higher",INDEX(Rates!$H$5:$H$25,MATCH(B160,Rates!$A$5:$A$25,0)),INDEX(Rates!$B$5:$B$25,MATCH(B160,Rates!$A$5:$A$25,0))))</f>
        <v/>
      </c>
      <c r="V160" s="0" t="str">
        <f aca="false">IF(B160="","",IF(Settings!$B$4="Basic Store or higher",INDEX(Rates!$I$5:$I$25,MATCH(B160,Rates!$A$5:$A$25,0)),INDEX(Rates!$C$5:$C$25,MATCH(B160,Rates!$A$5:$A$25,0))))</f>
        <v/>
      </c>
      <c r="W160" s="0" t="str">
        <f aca="false">IF(B160="","",IF(Settings!$B$4="Basic Store or higher",INDEX(Rates!$J$5:$J$25,MATCH(B160,Rates!$A$5:$A$25,0)),INDEX(Rates!$D$5:$D$25,MATCH(B160,Rates!$A$5:$A$25,0))))</f>
        <v/>
      </c>
      <c r="X160" s="0" t="str">
        <f aca="false">IF(B160="","",IF(Settings!$B$4="Basic Store or higher",INDEX(Rates!$K$5:$K$25,MATCH(B160,Rates!$A$5:$A$25,0)),INDEX(Rates!$E$5:$E$25,MATCH(B160,Rates!$A$5:$A$25,0))))</f>
        <v/>
      </c>
      <c r="Y160" s="0" t="str">
        <f aca="false">IF(B160="","",IF(Settings!$B$4="Basic Store or higher",INDEX(Rates!$L$5:$L$25,MATCH(B160,Rates!$A$5:$A$25,0)),INDEX(Rates!$F$5:$F$25,MATCH(B160,Rates!$A$5:$A$25,0))))</f>
        <v/>
      </c>
      <c r="Z160" s="0" t="str">
        <f aca="false">IF(B160="","",IF(Settings!$B$4="Basic Store or higher",INDEX(Rates!$M$5:$M$25,MATCH(B160,Rates!$A$5:$A$25,0)),INDEX(Rates!$G$5:$G$25,MATCH(B160,Rates!$A$5:$A$25,0))))</f>
        <v/>
      </c>
      <c r="AA160" s="0" t="str">
        <f aca="false">IF(B160="","",INDEX(Rates!$N$5:$N$25,MATCH(B160,Rates!$A$5:$A$25,0)))</f>
        <v/>
      </c>
    </row>
    <row r="161" customFormat="false" ht="15" hidden="false" customHeight="false" outlineLevel="0" collapsed="false">
      <c r="A161" s="8"/>
      <c r="B161" s="8"/>
      <c r="C161" s="15"/>
      <c r="D161" s="15"/>
      <c r="E161" s="15"/>
      <c r="F161" s="15"/>
      <c r="G161" s="15"/>
      <c r="H161" s="16"/>
      <c r="I161" s="8"/>
      <c r="J161" s="17" t="n">
        <f aca="false">IF(ISNUMBER(C161),(C161+N(D161))*(1+Settings!$B$5),0)</f>
        <v>0</v>
      </c>
      <c r="K161" s="17" t="n">
        <f aca="false">IF(OR(B161="",J161=0),0,IF(U161="flat",V161*J161,IF(U161="cliff",IF(J161&lt;=W161,V161*J161,IF(J161&lt;=Y161,X161*J161,Z161*J161)),V161*MIN(J161,W161)+X161*MAX(0,MIN(J161,Y161)-W161)+Z161*MAX(0,J161-Y161))))</f>
        <v>0</v>
      </c>
      <c r="L161" s="17" t="n">
        <f aca="false">IF(J161=0,0,IF(AND(ISNUMBER(AA161),J161&gt;=AA161),0,IF(J161&lt;=10,0.3,0.4)))</f>
        <v>0</v>
      </c>
      <c r="M161" s="17" t="n">
        <f aca="false">N(H161)*J161+IF(I161="Y",0.0165*J161,0)+IF(Settings!$B$6="Yes",Settings!$B$7,0)</f>
        <v>0</v>
      </c>
      <c r="N161" s="17" t="n">
        <f aca="false">K161+L161+M161</f>
        <v>0</v>
      </c>
      <c r="O161" s="17" t="n">
        <f aca="false">IF(ISNUMBER(C161),C161+N(D161)-N161,0)</f>
        <v>0</v>
      </c>
      <c r="P161" s="17" t="n">
        <f aca="false">IF(ISNUMBER(C161),O161-N(E161)-N(F161)-N(G161),0)</f>
        <v>0</v>
      </c>
      <c r="Q161" s="18" t="str">
        <f aca="false">IF(AND(ISNUMBER(C161),C161+N(D161)&gt;0),P161/(C161+N(D161)),"")</f>
        <v/>
      </c>
      <c r="R161" s="18" t="str">
        <f aca="false">IF(AND(ISNUMBER(C161),C161&gt;0),N161/C161,"")</f>
        <v/>
      </c>
      <c r="S161" s="19" t="str">
        <f aca="false">IF(OR(U161&lt;&gt;"cliff",J161=0),"",IF(AND(J161&gt;W161*0.85,J161&lt;=W161),"Just under a cliff",IF(AND(U161="cliff",J161&gt;W161,J161&lt;=W161*1.15),"Just over a cliff","")))</f>
        <v/>
      </c>
      <c r="U161" s="0" t="str">
        <f aca="false">IF(B161="","",IF(Settings!$B$4="Basic Store or higher",INDEX(Rates!$H$5:$H$25,MATCH(B161,Rates!$A$5:$A$25,0)),INDEX(Rates!$B$5:$B$25,MATCH(B161,Rates!$A$5:$A$25,0))))</f>
        <v/>
      </c>
      <c r="V161" s="0" t="str">
        <f aca="false">IF(B161="","",IF(Settings!$B$4="Basic Store or higher",INDEX(Rates!$I$5:$I$25,MATCH(B161,Rates!$A$5:$A$25,0)),INDEX(Rates!$C$5:$C$25,MATCH(B161,Rates!$A$5:$A$25,0))))</f>
        <v/>
      </c>
      <c r="W161" s="0" t="str">
        <f aca="false">IF(B161="","",IF(Settings!$B$4="Basic Store or higher",INDEX(Rates!$J$5:$J$25,MATCH(B161,Rates!$A$5:$A$25,0)),INDEX(Rates!$D$5:$D$25,MATCH(B161,Rates!$A$5:$A$25,0))))</f>
        <v/>
      </c>
      <c r="X161" s="0" t="str">
        <f aca="false">IF(B161="","",IF(Settings!$B$4="Basic Store or higher",INDEX(Rates!$K$5:$K$25,MATCH(B161,Rates!$A$5:$A$25,0)),INDEX(Rates!$E$5:$E$25,MATCH(B161,Rates!$A$5:$A$25,0))))</f>
        <v/>
      </c>
      <c r="Y161" s="0" t="str">
        <f aca="false">IF(B161="","",IF(Settings!$B$4="Basic Store or higher",INDEX(Rates!$L$5:$L$25,MATCH(B161,Rates!$A$5:$A$25,0)),INDEX(Rates!$F$5:$F$25,MATCH(B161,Rates!$A$5:$A$25,0))))</f>
        <v/>
      </c>
      <c r="Z161" s="0" t="str">
        <f aca="false">IF(B161="","",IF(Settings!$B$4="Basic Store or higher",INDEX(Rates!$M$5:$M$25,MATCH(B161,Rates!$A$5:$A$25,0)),INDEX(Rates!$G$5:$G$25,MATCH(B161,Rates!$A$5:$A$25,0))))</f>
        <v/>
      </c>
      <c r="AA161" s="0" t="str">
        <f aca="false">IF(B161="","",INDEX(Rates!$N$5:$N$25,MATCH(B161,Rates!$A$5:$A$25,0)))</f>
        <v/>
      </c>
    </row>
    <row r="162" customFormat="false" ht="15" hidden="false" customHeight="false" outlineLevel="0" collapsed="false">
      <c r="A162" s="8"/>
      <c r="B162" s="8"/>
      <c r="C162" s="15"/>
      <c r="D162" s="15"/>
      <c r="E162" s="15"/>
      <c r="F162" s="15"/>
      <c r="G162" s="15"/>
      <c r="H162" s="16"/>
      <c r="I162" s="8"/>
      <c r="J162" s="17" t="n">
        <f aca="false">IF(ISNUMBER(C162),(C162+N(D162))*(1+Settings!$B$5),0)</f>
        <v>0</v>
      </c>
      <c r="K162" s="17" t="n">
        <f aca="false">IF(OR(B162="",J162=0),0,IF(U162="flat",V162*J162,IF(U162="cliff",IF(J162&lt;=W162,V162*J162,IF(J162&lt;=Y162,X162*J162,Z162*J162)),V162*MIN(J162,W162)+X162*MAX(0,MIN(J162,Y162)-W162)+Z162*MAX(0,J162-Y162))))</f>
        <v>0</v>
      </c>
      <c r="L162" s="17" t="n">
        <f aca="false">IF(J162=0,0,IF(AND(ISNUMBER(AA162),J162&gt;=AA162),0,IF(J162&lt;=10,0.3,0.4)))</f>
        <v>0</v>
      </c>
      <c r="M162" s="17" t="n">
        <f aca="false">N(H162)*J162+IF(I162="Y",0.0165*J162,0)+IF(Settings!$B$6="Yes",Settings!$B$7,0)</f>
        <v>0</v>
      </c>
      <c r="N162" s="17" t="n">
        <f aca="false">K162+L162+M162</f>
        <v>0</v>
      </c>
      <c r="O162" s="17" t="n">
        <f aca="false">IF(ISNUMBER(C162),C162+N(D162)-N162,0)</f>
        <v>0</v>
      </c>
      <c r="P162" s="17" t="n">
        <f aca="false">IF(ISNUMBER(C162),O162-N(E162)-N(F162)-N(G162),0)</f>
        <v>0</v>
      </c>
      <c r="Q162" s="18" t="str">
        <f aca="false">IF(AND(ISNUMBER(C162),C162+N(D162)&gt;0),P162/(C162+N(D162)),"")</f>
        <v/>
      </c>
      <c r="R162" s="18" t="str">
        <f aca="false">IF(AND(ISNUMBER(C162),C162&gt;0),N162/C162,"")</f>
        <v/>
      </c>
      <c r="S162" s="19" t="str">
        <f aca="false">IF(OR(U162&lt;&gt;"cliff",J162=0),"",IF(AND(J162&gt;W162*0.85,J162&lt;=W162),"Just under a cliff",IF(AND(U162="cliff",J162&gt;W162,J162&lt;=W162*1.15),"Just over a cliff","")))</f>
        <v/>
      </c>
      <c r="U162" s="0" t="str">
        <f aca="false">IF(B162="","",IF(Settings!$B$4="Basic Store or higher",INDEX(Rates!$H$5:$H$25,MATCH(B162,Rates!$A$5:$A$25,0)),INDEX(Rates!$B$5:$B$25,MATCH(B162,Rates!$A$5:$A$25,0))))</f>
        <v/>
      </c>
      <c r="V162" s="0" t="str">
        <f aca="false">IF(B162="","",IF(Settings!$B$4="Basic Store or higher",INDEX(Rates!$I$5:$I$25,MATCH(B162,Rates!$A$5:$A$25,0)),INDEX(Rates!$C$5:$C$25,MATCH(B162,Rates!$A$5:$A$25,0))))</f>
        <v/>
      </c>
      <c r="W162" s="0" t="str">
        <f aca="false">IF(B162="","",IF(Settings!$B$4="Basic Store or higher",INDEX(Rates!$J$5:$J$25,MATCH(B162,Rates!$A$5:$A$25,0)),INDEX(Rates!$D$5:$D$25,MATCH(B162,Rates!$A$5:$A$25,0))))</f>
        <v/>
      </c>
      <c r="X162" s="0" t="str">
        <f aca="false">IF(B162="","",IF(Settings!$B$4="Basic Store or higher",INDEX(Rates!$K$5:$K$25,MATCH(B162,Rates!$A$5:$A$25,0)),INDEX(Rates!$E$5:$E$25,MATCH(B162,Rates!$A$5:$A$25,0))))</f>
        <v/>
      </c>
      <c r="Y162" s="0" t="str">
        <f aca="false">IF(B162="","",IF(Settings!$B$4="Basic Store or higher",INDEX(Rates!$L$5:$L$25,MATCH(B162,Rates!$A$5:$A$25,0)),INDEX(Rates!$F$5:$F$25,MATCH(B162,Rates!$A$5:$A$25,0))))</f>
        <v/>
      </c>
      <c r="Z162" s="0" t="str">
        <f aca="false">IF(B162="","",IF(Settings!$B$4="Basic Store or higher",INDEX(Rates!$M$5:$M$25,MATCH(B162,Rates!$A$5:$A$25,0)),INDEX(Rates!$G$5:$G$25,MATCH(B162,Rates!$A$5:$A$25,0))))</f>
        <v/>
      </c>
      <c r="AA162" s="0" t="str">
        <f aca="false">IF(B162="","",INDEX(Rates!$N$5:$N$25,MATCH(B162,Rates!$A$5:$A$25,0)))</f>
        <v/>
      </c>
    </row>
    <row r="163" customFormat="false" ht="15" hidden="false" customHeight="false" outlineLevel="0" collapsed="false">
      <c r="A163" s="8"/>
      <c r="B163" s="8"/>
      <c r="C163" s="15"/>
      <c r="D163" s="15"/>
      <c r="E163" s="15"/>
      <c r="F163" s="15"/>
      <c r="G163" s="15"/>
      <c r="H163" s="16"/>
      <c r="I163" s="8"/>
      <c r="J163" s="17" t="n">
        <f aca="false">IF(ISNUMBER(C163),(C163+N(D163))*(1+Settings!$B$5),0)</f>
        <v>0</v>
      </c>
      <c r="K163" s="17" t="n">
        <f aca="false">IF(OR(B163="",J163=0),0,IF(U163="flat",V163*J163,IF(U163="cliff",IF(J163&lt;=W163,V163*J163,IF(J163&lt;=Y163,X163*J163,Z163*J163)),V163*MIN(J163,W163)+X163*MAX(0,MIN(J163,Y163)-W163)+Z163*MAX(0,J163-Y163))))</f>
        <v>0</v>
      </c>
      <c r="L163" s="17" t="n">
        <f aca="false">IF(J163=0,0,IF(AND(ISNUMBER(AA163),J163&gt;=AA163),0,IF(J163&lt;=10,0.3,0.4)))</f>
        <v>0</v>
      </c>
      <c r="M163" s="17" t="n">
        <f aca="false">N(H163)*J163+IF(I163="Y",0.0165*J163,0)+IF(Settings!$B$6="Yes",Settings!$B$7,0)</f>
        <v>0</v>
      </c>
      <c r="N163" s="17" t="n">
        <f aca="false">K163+L163+M163</f>
        <v>0</v>
      </c>
      <c r="O163" s="17" t="n">
        <f aca="false">IF(ISNUMBER(C163),C163+N(D163)-N163,0)</f>
        <v>0</v>
      </c>
      <c r="P163" s="17" t="n">
        <f aca="false">IF(ISNUMBER(C163),O163-N(E163)-N(F163)-N(G163),0)</f>
        <v>0</v>
      </c>
      <c r="Q163" s="18" t="str">
        <f aca="false">IF(AND(ISNUMBER(C163),C163+N(D163)&gt;0),P163/(C163+N(D163)),"")</f>
        <v/>
      </c>
      <c r="R163" s="18" t="str">
        <f aca="false">IF(AND(ISNUMBER(C163),C163&gt;0),N163/C163,"")</f>
        <v/>
      </c>
      <c r="S163" s="19" t="str">
        <f aca="false">IF(OR(U163&lt;&gt;"cliff",J163=0),"",IF(AND(J163&gt;W163*0.85,J163&lt;=W163),"Just under a cliff",IF(AND(U163="cliff",J163&gt;W163,J163&lt;=W163*1.15),"Just over a cliff","")))</f>
        <v/>
      </c>
      <c r="U163" s="0" t="str">
        <f aca="false">IF(B163="","",IF(Settings!$B$4="Basic Store or higher",INDEX(Rates!$H$5:$H$25,MATCH(B163,Rates!$A$5:$A$25,0)),INDEX(Rates!$B$5:$B$25,MATCH(B163,Rates!$A$5:$A$25,0))))</f>
        <v/>
      </c>
      <c r="V163" s="0" t="str">
        <f aca="false">IF(B163="","",IF(Settings!$B$4="Basic Store or higher",INDEX(Rates!$I$5:$I$25,MATCH(B163,Rates!$A$5:$A$25,0)),INDEX(Rates!$C$5:$C$25,MATCH(B163,Rates!$A$5:$A$25,0))))</f>
        <v/>
      </c>
      <c r="W163" s="0" t="str">
        <f aca="false">IF(B163="","",IF(Settings!$B$4="Basic Store or higher",INDEX(Rates!$J$5:$J$25,MATCH(B163,Rates!$A$5:$A$25,0)),INDEX(Rates!$D$5:$D$25,MATCH(B163,Rates!$A$5:$A$25,0))))</f>
        <v/>
      </c>
      <c r="X163" s="0" t="str">
        <f aca="false">IF(B163="","",IF(Settings!$B$4="Basic Store or higher",INDEX(Rates!$K$5:$K$25,MATCH(B163,Rates!$A$5:$A$25,0)),INDEX(Rates!$E$5:$E$25,MATCH(B163,Rates!$A$5:$A$25,0))))</f>
        <v/>
      </c>
      <c r="Y163" s="0" t="str">
        <f aca="false">IF(B163="","",IF(Settings!$B$4="Basic Store or higher",INDEX(Rates!$L$5:$L$25,MATCH(B163,Rates!$A$5:$A$25,0)),INDEX(Rates!$F$5:$F$25,MATCH(B163,Rates!$A$5:$A$25,0))))</f>
        <v/>
      </c>
      <c r="Z163" s="0" t="str">
        <f aca="false">IF(B163="","",IF(Settings!$B$4="Basic Store or higher",INDEX(Rates!$M$5:$M$25,MATCH(B163,Rates!$A$5:$A$25,0)),INDEX(Rates!$G$5:$G$25,MATCH(B163,Rates!$A$5:$A$25,0))))</f>
        <v/>
      </c>
      <c r="AA163" s="0" t="str">
        <f aca="false">IF(B163="","",INDEX(Rates!$N$5:$N$25,MATCH(B163,Rates!$A$5:$A$25,0)))</f>
        <v/>
      </c>
    </row>
    <row r="164" customFormat="false" ht="15" hidden="false" customHeight="false" outlineLevel="0" collapsed="false">
      <c r="A164" s="8"/>
      <c r="B164" s="8"/>
      <c r="C164" s="15"/>
      <c r="D164" s="15"/>
      <c r="E164" s="15"/>
      <c r="F164" s="15"/>
      <c r="G164" s="15"/>
      <c r="H164" s="16"/>
      <c r="I164" s="8"/>
      <c r="J164" s="17" t="n">
        <f aca="false">IF(ISNUMBER(C164),(C164+N(D164))*(1+Settings!$B$5),0)</f>
        <v>0</v>
      </c>
      <c r="K164" s="17" t="n">
        <f aca="false">IF(OR(B164="",J164=0),0,IF(U164="flat",V164*J164,IF(U164="cliff",IF(J164&lt;=W164,V164*J164,IF(J164&lt;=Y164,X164*J164,Z164*J164)),V164*MIN(J164,W164)+X164*MAX(0,MIN(J164,Y164)-W164)+Z164*MAX(0,J164-Y164))))</f>
        <v>0</v>
      </c>
      <c r="L164" s="17" t="n">
        <f aca="false">IF(J164=0,0,IF(AND(ISNUMBER(AA164),J164&gt;=AA164),0,IF(J164&lt;=10,0.3,0.4)))</f>
        <v>0</v>
      </c>
      <c r="M164" s="17" t="n">
        <f aca="false">N(H164)*J164+IF(I164="Y",0.0165*J164,0)+IF(Settings!$B$6="Yes",Settings!$B$7,0)</f>
        <v>0</v>
      </c>
      <c r="N164" s="17" t="n">
        <f aca="false">K164+L164+M164</f>
        <v>0</v>
      </c>
      <c r="O164" s="17" t="n">
        <f aca="false">IF(ISNUMBER(C164),C164+N(D164)-N164,0)</f>
        <v>0</v>
      </c>
      <c r="P164" s="17" t="n">
        <f aca="false">IF(ISNUMBER(C164),O164-N(E164)-N(F164)-N(G164),0)</f>
        <v>0</v>
      </c>
      <c r="Q164" s="18" t="str">
        <f aca="false">IF(AND(ISNUMBER(C164),C164+N(D164)&gt;0),P164/(C164+N(D164)),"")</f>
        <v/>
      </c>
      <c r="R164" s="18" t="str">
        <f aca="false">IF(AND(ISNUMBER(C164),C164&gt;0),N164/C164,"")</f>
        <v/>
      </c>
      <c r="S164" s="19" t="str">
        <f aca="false">IF(OR(U164&lt;&gt;"cliff",J164=0),"",IF(AND(J164&gt;W164*0.85,J164&lt;=W164),"Just under a cliff",IF(AND(U164="cliff",J164&gt;W164,J164&lt;=W164*1.15),"Just over a cliff","")))</f>
        <v/>
      </c>
      <c r="U164" s="0" t="str">
        <f aca="false">IF(B164="","",IF(Settings!$B$4="Basic Store or higher",INDEX(Rates!$H$5:$H$25,MATCH(B164,Rates!$A$5:$A$25,0)),INDEX(Rates!$B$5:$B$25,MATCH(B164,Rates!$A$5:$A$25,0))))</f>
        <v/>
      </c>
      <c r="V164" s="0" t="str">
        <f aca="false">IF(B164="","",IF(Settings!$B$4="Basic Store or higher",INDEX(Rates!$I$5:$I$25,MATCH(B164,Rates!$A$5:$A$25,0)),INDEX(Rates!$C$5:$C$25,MATCH(B164,Rates!$A$5:$A$25,0))))</f>
        <v/>
      </c>
      <c r="W164" s="0" t="str">
        <f aca="false">IF(B164="","",IF(Settings!$B$4="Basic Store or higher",INDEX(Rates!$J$5:$J$25,MATCH(B164,Rates!$A$5:$A$25,0)),INDEX(Rates!$D$5:$D$25,MATCH(B164,Rates!$A$5:$A$25,0))))</f>
        <v/>
      </c>
      <c r="X164" s="0" t="str">
        <f aca="false">IF(B164="","",IF(Settings!$B$4="Basic Store or higher",INDEX(Rates!$K$5:$K$25,MATCH(B164,Rates!$A$5:$A$25,0)),INDEX(Rates!$E$5:$E$25,MATCH(B164,Rates!$A$5:$A$25,0))))</f>
        <v/>
      </c>
      <c r="Y164" s="0" t="str">
        <f aca="false">IF(B164="","",IF(Settings!$B$4="Basic Store or higher",INDEX(Rates!$L$5:$L$25,MATCH(B164,Rates!$A$5:$A$25,0)),INDEX(Rates!$F$5:$F$25,MATCH(B164,Rates!$A$5:$A$25,0))))</f>
        <v/>
      </c>
      <c r="Z164" s="0" t="str">
        <f aca="false">IF(B164="","",IF(Settings!$B$4="Basic Store or higher",INDEX(Rates!$M$5:$M$25,MATCH(B164,Rates!$A$5:$A$25,0)),INDEX(Rates!$G$5:$G$25,MATCH(B164,Rates!$A$5:$A$25,0))))</f>
        <v/>
      </c>
      <c r="AA164" s="0" t="str">
        <f aca="false">IF(B164="","",INDEX(Rates!$N$5:$N$25,MATCH(B164,Rates!$A$5:$A$25,0)))</f>
        <v/>
      </c>
    </row>
    <row r="165" customFormat="false" ht="15" hidden="false" customHeight="false" outlineLevel="0" collapsed="false">
      <c r="A165" s="8"/>
      <c r="B165" s="8"/>
      <c r="C165" s="15"/>
      <c r="D165" s="15"/>
      <c r="E165" s="15"/>
      <c r="F165" s="15"/>
      <c r="G165" s="15"/>
      <c r="H165" s="16"/>
      <c r="I165" s="8"/>
      <c r="J165" s="17" t="n">
        <f aca="false">IF(ISNUMBER(C165),(C165+N(D165))*(1+Settings!$B$5),0)</f>
        <v>0</v>
      </c>
      <c r="K165" s="17" t="n">
        <f aca="false">IF(OR(B165="",J165=0),0,IF(U165="flat",V165*J165,IF(U165="cliff",IF(J165&lt;=W165,V165*J165,IF(J165&lt;=Y165,X165*J165,Z165*J165)),V165*MIN(J165,W165)+X165*MAX(0,MIN(J165,Y165)-W165)+Z165*MAX(0,J165-Y165))))</f>
        <v>0</v>
      </c>
      <c r="L165" s="17" t="n">
        <f aca="false">IF(J165=0,0,IF(AND(ISNUMBER(AA165),J165&gt;=AA165),0,IF(J165&lt;=10,0.3,0.4)))</f>
        <v>0</v>
      </c>
      <c r="M165" s="17" t="n">
        <f aca="false">N(H165)*J165+IF(I165="Y",0.0165*J165,0)+IF(Settings!$B$6="Yes",Settings!$B$7,0)</f>
        <v>0</v>
      </c>
      <c r="N165" s="17" t="n">
        <f aca="false">K165+L165+M165</f>
        <v>0</v>
      </c>
      <c r="O165" s="17" t="n">
        <f aca="false">IF(ISNUMBER(C165),C165+N(D165)-N165,0)</f>
        <v>0</v>
      </c>
      <c r="P165" s="17" t="n">
        <f aca="false">IF(ISNUMBER(C165),O165-N(E165)-N(F165)-N(G165),0)</f>
        <v>0</v>
      </c>
      <c r="Q165" s="18" t="str">
        <f aca="false">IF(AND(ISNUMBER(C165),C165+N(D165)&gt;0),P165/(C165+N(D165)),"")</f>
        <v/>
      </c>
      <c r="R165" s="18" t="str">
        <f aca="false">IF(AND(ISNUMBER(C165),C165&gt;0),N165/C165,"")</f>
        <v/>
      </c>
      <c r="S165" s="19" t="str">
        <f aca="false">IF(OR(U165&lt;&gt;"cliff",J165=0),"",IF(AND(J165&gt;W165*0.85,J165&lt;=W165),"Just under a cliff",IF(AND(U165="cliff",J165&gt;W165,J165&lt;=W165*1.15),"Just over a cliff","")))</f>
        <v/>
      </c>
      <c r="U165" s="0" t="str">
        <f aca="false">IF(B165="","",IF(Settings!$B$4="Basic Store or higher",INDEX(Rates!$H$5:$H$25,MATCH(B165,Rates!$A$5:$A$25,0)),INDEX(Rates!$B$5:$B$25,MATCH(B165,Rates!$A$5:$A$25,0))))</f>
        <v/>
      </c>
      <c r="V165" s="0" t="str">
        <f aca="false">IF(B165="","",IF(Settings!$B$4="Basic Store or higher",INDEX(Rates!$I$5:$I$25,MATCH(B165,Rates!$A$5:$A$25,0)),INDEX(Rates!$C$5:$C$25,MATCH(B165,Rates!$A$5:$A$25,0))))</f>
        <v/>
      </c>
      <c r="W165" s="0" t="str">
        <f aca="false">IF(B165="","",IF(Settings!$B$4="Basic Store or higher",INDEX(Rates!$J$5:$J$25,MATCH(B165,Rates!$A$5:$A$25,0)),INDEX(Rates!$D$5:$D$25,MATCH(B165,Rates!$A$5:$A$25,0))))</f>
        <v/>
      </c>
      <c r="X165" s="0" t="str">
        <f aca="false">IF(B165="","",IF(Settings!$B$4="Basic Store or higher",INDEX(Rates!$K$5:$K$25,MATCH(B165,Rates!$A$5:$A$25,0)),INDEX(Rates!$E$5:$E$25,MATCH(B165,Rates!$A$5:$A$25,0))))</f>
        <v/>
      </c>
      <c r="Y165" s="0" t="str">
        <f aca="false">IF(B165="","",IF(Settings!$B$4="Basic Store or higher",INDEX(Rates!$L$5:$L$25,MATCH(B165,Rates!$A$5:$A$25,0)),INDEX(Rates!$F$5:$F$25,MATCH(B165,Rates!$A$5:$A$25,0))))</f>
        <v/>
      </c>
      <c r="Z165" s="0" t="str">
        <f aca="false">IF(B165="","",IF(Settings!$B$4="Basic Store or higher",INDEX(Rates!$M$5:$M$25,MATCH(B165,Rates!$A$5:$A$25,0)),INDEX(Rates!$G$5:$G$25,MATCH(B165,Rates!$A$5:$A$25,0))))</f>
        <v/>
      </c>
      <c r="AA165" s="0" t="str">
        <f aca="false">IF(B165="","",INDEX(Rates!$N$5:$N$25,MATCH(B165,Rates!$A$5:$A$25,0)))</f>
        <v/>
      </c>
    </row>
    <row r="166" customFormat="false" ht="15" hidden="false" customHeight="false" outlineLevel="0" collapsed="false">
      <c r="A166" s="8"/>
      <c r="B166" s="8"/>
      <c r="C166" s="15"/>
      <c r="D166" s="15"/>
      <c r="E166" s="15"/>
      <c r="F166" s="15"/>
      <c r="G166" s="15"/>
      <c r="H166" s="16"/>
      <c r="I166" s="8"/>
      <c r="J166" s="17" t="n">
        <f aca="false">IF(ISNUMBER(C166),(C166+N(D166))*(1+Settings!$B$5),0)</f>
        <v>0</v>
      </c>
      <c r="K166" s="17" t="n">
        <f aca="false">IF(OR(B166="",J166=0),0,IF(U166="flat",V166*J166,IF(U166="cliff",IF(J166&lt;=W166,V166*J166,IF(J166&lt;=Y166,X166*J166,Z166*J166)),V166*MIN(J166,W166)+X166*MAX(0,MIN(J166,Y166)-W166)+Z166*MAX(0,J166-Y166))))</f>
        <v>0</v>
      </c>
      <c r="L166" s="17" t="n">
        <f aca="false">IF(J166=0,0,IF(AND(ISNUMBER(AA166),J166&gt;=AA166),0,IF(J166&lt;=10,0.3,0.4)))</f>
        <v>0</v>
      </c>
      <c r="M166" s="17" t="n">
        <f aca="false">N(H166)*J166+IF(I166="Y",0.0165*J166,0)+IF(Settings!$B$6="Yes",Settings!$B$7,0)</f>
        <v>0</v>
      </c>
      <c r="N166" s="17" t="n">
        <f aca="false">K166+L166+M166</f>
        <v>0</v>
      </c>
      <c r="O166" s="17" t="n">
        <f aca="false">IF(ISNUMBER(C166),C166+N(D166)-N166,0)</f>
        <v>0</v>
      </c>
      <c r="P166" s="17" t="n">
        <f aca="false">IF(ISNUMBER(C166),O166-N(E166)-N(F166)-N(G166),0)</f>
        <v>0</v>
      </c>
      <c r="Q166" s="18" t="str">
        <f aca="false">IF(AND(ISNUMBER(C166),C166+N(D166)&gt;0),P166/(C166+N(D166)),"")</f>
        <v/>
      </c>
      <c r="R166" s="18" t="str">
        <f aca="false">IF(AND(ISNUMBER(C166),C166&gt;0),N166/C166,"")</f>
        <v/>
      </c>
      <c r="S166" s="19" t="str">
        <f aca="false">IF(OR(U166&lt;&gt;"cliff",J166=0),"",IF(AND(J166&gt;W166*0.85,J166&lt;=W166),"Just under a cliff",IF(AND(U166="cliff",J166&gt;W166,J166&lt;=W166*1.15),"Just over a cliff","")))</f>
        <v/>
      </c>
      <c r="U166" s="0" t="str">
        <f aca="false">IF(B166="","",IF(Settings!$B$4="Basic Store or higher",INDEX(Rates!$H$5:$H$25,MATCH(B166,Rates!$A$5:$A$25,0)),INDEX(Rates!$B$5:$B$25,MATCH(B166,Rates!$A$5:$A$25,0))))</f>
        <v/>
      </c>
      <c r="V166" s="0" t="str">
        <f aca="false">IF(B166="","",IF(Settings!$B$4="Basic Store or higher",INDEX(Rates!$I$5:$I$25,MATCH(B166,Rates!$A$5:$A$25,0)),INDEX(Rates!$C$5:$C$25,MATCH(B166,Rates!$A$5:$A$25,0))))</f>
        <v/>
      </c>
      <c r="W166" s="0" t="str">
        <f aca="false">IF(B166="","",IF(Settings!$B$4="Basic Store or higher",INDEX(Rates!$J$5:$J$25,MATCH(B166,Rates!$A$5:$A$25,0)),INDEX(Rates!$D$5:$D$25,MATCH(B166,Rates!$A$5:$A$25,0))))</f>
        <v/>
      </c>
      <c r="X166" s="0" t="str">
        <f aca="false">IF(B166="","",IF(Settings!$B$4="Basic Store or higher",INDEX(Rates!$K$5:$K$25,MATCH(B166,Rates!$A$5:$A$25,0)),INDEX(Rates!$E$5:$E$25,MATCH(B166,Rates!$A$5:$A$25,0))))</f>
        <v/>
      </c>
      <c r="Y166" s="0" t="str">
        <f aca="false">IF(B166="","",IF(Settings!$B$4="Basic Store or higher",INDEX(Rates!$L$5:$L$25,MATCH(B166,Rates!$A$5:$A$25,0)),INDEX(Rates!$F$5:$F$25,MATCH(B166,Rates!$A$5:$A$25,0))))</f>
        <v/>
      </c>
      <c r="Z166" s="0" t="str">
        <f aca="false">IF(B166="","",IF(Settings!$B$4="Basic Store or higher",INDEX(Rates!$M$5:$M$25,MATCH(B166,Rates!$A$5:$A$25,0)),INDEX(Rates!$G$5:$G$25,MATCH(B166,Rates!$A$5:$A$25,0))))</f>
        <v/>
      </c>
      <c r="AA166" s="0" t="str">
        <f aca="false">IF(B166="","",INDEX(Rates!$N$5:$N$25,MATCH(B166,Rates!$A$5:$A$25,0)))</f>
        <v/>
      </c>
    </row>
    <row r="167" customFormat="false" ht="15" hidden="false" customHeight="false" outlineLevel="0" collapsed="false">
      <c r="A167" s="8"/>
      <c r="B167" s="8"/>
      <c r="C167" s="15"/>
      <c r="D167" s="15"/>
      <c r="E167" s="15"/>
      <c r="F167" s="15"/>
      <c r="G167" s="15"/>
      <c r="H167" s="16"/>
      <c r="I167" s="8"/>
      <c r="J167" s="17" t="n">
        <f aca="false">IF(ISNUMBER(C167),(C167+N(D167))*(1+Settings!$B$5),0)</f>
        <v>0</v>
      </c>
      <c r="K167" s="17" t="n">
        <f aca="false">IF(OR(B167="",J167=0),0,IF(U167="flat",V167*J167,IF(U167="cliff",IF(J167&lt;=W167,V167*J167,IF(J167&lt;=Y167,X167*J167,Z167*J167)),V167*MIN(J167,W167)+X167*MAX(0,MIN(J167,Y167)-W167)+Z167*MAX(0,J167-Y167))))</f>
        <v>0</v>
      </c>
      <c r="L167" s="17" t="n">
        <f aca="false">IF(J167=0,0,IF(AND(ISNUMBER(AA167),J167&gt;=AA167),0,IF(J167&lt;=10,0.3,0.4)))</f>
        <v>0</v>
      </c>
      <c r="M167" s="17" t="n">
        <f aca="false">N(H167)*J167+IF(I167="Y",0.0165*J167,0)+IF(Settings!$B$6="Yes",Settings!$B$7,0)</f>
        <v>0</v>
      </c>
      <c r="N167" s="17" t="n">
        <f aca="false">K167+L167+M167</f>
        <v>0</v>
      </c>
      <c r="O167" s="17" t="n">
        <f aca="false">IF(ISNUMBER(C167),C167+N(D167)-N167,0)</f>
        <v>0</v>
      </c>
      <c r="P167" s="17" t="n">
        <f aca="false">IF(ISNUMBER(C167),O167-N(E167)-N(F167)-N(G167),0)</f>
        <v>0</v>
      </c>
      <c r="Q167" s="18" t="str">
        <f aca="false">IF(AND(ISNUMBER(C167),C167+N(D167)&gt;0),P167/(C167+N(D167)),"")</f>
        <v/>
      </c>
      <c r="R167" s="18" t="str">
        <f aca="false">IF(AND(ISNUMBER(C167),C167&gt;0),N167/C167,"")</f>
        <v/>
      </c>
      <c r="S167" s="19" t="str">
        <f aca="false">IF(OR(U167&lt;&gt;"cliff",J167=0),"",IF(AND(J167&gt;W167*0.85,J167&lt;=W167),"Just under a cliff",IF(AND(U167="cliff",J167&gt;W167,J167&lt;=W167*1.15),"Just over a cliff","")))</f>
        <v/>
      </c>
      <c r="U167" s="0" t="str">
        <f aca="false">IF(B167="","",IF(Settings!$B$4="Basic Store or higher",INDEX(Rates!$H$5:$H$25,MATCH(B167,Rates!$A$5:$A$25,0)),INDEX(Rates!$B$5:$B$25,MATCH(B167,Rates!$A$5:$A$25,0))))</f>
        <v/>
      </c>
      <c r="V167" s="0" t="str">
        <f aca="false">IF(B167="","",IF(Settings!$B$4="Basic Store or higher",INDEX(Rates!$I$5:$I$25,MATCH(B167,Rates!$A$5:$A$25,0)),INDEX(Rates!$C$5:$C$25,MATCH(B167,Rates!$A$5:$A$25,0))))</f>
        <v/>
      </c>
      <c r="W167" s="0" t="str">
        <f aca="false">IF(B167="","",IF(Settings!$B$4="Basic Store or higher",INDEX(Rates!$J$5:$J$25,MATCH(B167,Rates!$A$5:$A$25,0)),INDEX(Rates!$D$5:$D$25,MATCH(B167,Rates!$A$5:$A$25,0))))</f>
        <v/>
      </c>
      <c r="X167" s="0" t="str">
        <f aca="false">IF(B167="","",IF(Settings!$B$4="Basic Store or higher",INDEX(Rates!$K$5:$K$25,MATCH(B167,Rates!$A$5:$A$25,0)),INDEX(Rates!$E$5:$E$25,MATCH(B167,Rates!$A$5:$A$25,0))))</f>
        <v/>
      </c>
      <c r="Y167" s="0" t="str">
        <f aca="false">IF(B167="","",IF(Settings!$B$4="Basic Store or higher",INDEX(Rates!$L$5:$L$25,MATCH(B167,Rates!$A$5:$A$25,0)),INDEX(Rates!$F$5:$F$25,MATCH(B167,Rates!$A$5:$A$25,0))))</f>
        <v/>
      </c>
      <c r="Z167" s="0" t="str">
        <f aca="false">IF(B167="","",IF(Settings!$B$4="Basic Store or higher",INDEX(Rates!$M$5:$M$25,MATCH(B167,Rates!$A$5:$A$25,0)),INDEX(Rates!$G$5:$G$25,MATCH(B167,Rates!$A$5:$A$25,0))))</f>
        <v/>
      </c>
      <c r="AA167" s="0" t="str">
        <f aca="false">IF(B167="","",INDEX(Rates!$N$5:$N$25,MATCH(B167,Rates!$A$5:$A$25,0)))</f>
        <v/>
      </c>
    </row>
    <row r="168" customFormat="false" ht="15" hidden="false" customHeight="false" outlineLevel="0" collapsed="false">
      <c r="A168" s="8"/>
      <c r="B168" s="8"/>
      <c r="C168" s="15"/>
      <c r="D168" s="15"/>
      <c r="E168" s="15"/>
      <c r="F168" s="15"/>
      <c r="G168" s="15"/>
      <c r="H168" s="16"/>
      <c r="I168" s="8"/>
      <c r="J168" s="17" t="n">
        <f aca="false">IF(ISNUMBER(C168),(C168+N(D168))*(1+Settings!$B$5),0)</f>
        <v>0</v>
      </c>
      <c r="K168" s="17" t="n">
        <f aca="false">IF(OR(B168="",J168=0),0,IF(U168="flat",V168*J168,IF(U168="cliff",IF(J168&lt;=W168,V168*J168,IF(J168&lt;=Y168,X168*J168,Z168*J168)),V168*MIN(J168,W168)+X168*MAX(0,MIN(J168,Y168)-W168)+Z168*MAX(0,J168-Y168))))</f>
        <v>0</v>
      </c>
      <c r="L168" s="17" t="n">
        <f aca="false">IF(J168=0,0,IF(AND(ISNUMBER(AA168),J168&gt;=AA168),0,IF(J168&lt;=10,0.3,0.4)))</f>
        <v>0</v>
      </c>
      <c r="M168" s="17" t="n">
        <f aca="false">N(H168)*J168+IF(I168="Y",0.0165*J168,0)+IF(Settings!$B$6="Yes",Settings!$B$7,0)</f>
        <v>0</v>
      </c>
      <c r="N168" s="17" t="n">
        <f aca="false">K168+L168+M168</f>
        <v>0</v>
      </c>
      <c r="O168" s="17" t="n">
        <f aca="false">IF(ISNUMBER(C168),C168+N(D168)-N168,0)</f>
        <v>0</v>
      </c>
      <c r="P168" s="17" t="n">
        <f aca="false">IF(ISNUMBER(C168),O168-N(E168)-N(F168)-N(G168),0)</f>
        <v>0</v>
      </c>
      <c r="Q168" s="18" t="str">
        <f aca="false">IF(AND(ISNUMBER(C168),C168+N(D168)&gt;0),P168/(C168+N(D168)),"")</f>
        <v/>
      </c>
      <c r="R168" s="18" t="str">
        <f aca="false">IF(AND(ISNUMBER(C168),C168&gt;0),N168/C168,"")</f>
        <v/>
      </c>
      <c r="S168" s="19" t="str">
        <f aca="false">IF(OR(U168&lt;&gt;"cliff",J168=0),"",IF(AND(J168&gt;W168*0.85,J168&lt;=W168),"Just under a cliff",IF(AND(U168="cliff",J168&gt;W168,J168&lt;=W168*1.15),"Just over a cliff","")))</f>
        <v/>
      </c>
      <c r="U168" s="0" t="str">
        <f aca="false">IF(B168="","",IF(Settings!$B$4="Basic Store or higher",INDEX(Rates!$H$5:$H$25,MATCH(B168,Rates!$A$5:$A$25,0)),INDEX(Rates!$B$5:$B$25,MATCH(B168,Rates!$A$5:$A$25,0))))</f>
        <v/>
      </c>
      <c r="V168" s="0" t="str">
        <f aca="false">IF(B168="","",IF(Settings!$B$4="Basic Store or higher",INDEX(Rates!$I$5:$I$25,MATCH(B168,Rates!$A$5:$A$25,0)),INDEX(Rates!$C$5:$C$25,MATCH(B168,Rates!$A$5:$A$25,0))))</f>
        <v/>
      </c>
      <c r="W168" s="0" t="str">
        <f aca="false">IF(B168="","",IF(Settings!$B$4="Basic Store or higher",INDEX(Rates!$J$5:$J$25,MATCH(B168,Rates!$A$5:$A$25,0)),INDEX(Rates!$D$5:$D$25,MATCH(B168,Rates!$A$5:$A$25,0))))</f>
        <v/>
      </c>
      <c r="X168" s="0" t="str">
        <f aca="false">IF(B168="","",IF(Settings!$B$4="Basic Store or higher",INDEX(Rates!$K$5:$K$25,MATCH(B168,Rates!$A$5:$A$25,0)),INDEX(Rates!$E$5:$E$25,MATCH(B168,Rates!$A$5:$A$25,0))))</f>
        <v/>
      </c>
      <c r="Y168" s="0" t="str">
        <f aca="false">IF(B168="","",IF(Settings!$B$4="Basic Store or higher",INDEX(Rates!$L$5:$L$25,MATCH(B168,Rates!$A$5:$A$25,0)),INDEX(Rates!$F$5:$F$25,MATCH(B168,Rates!$A$5:$A$25,0))))</f>
        <v/>
      </c>
      <c r="Z168" s="0" t="str">
        <f aca="false">IF(B168="","",IF(Settings!$B$4="Basic Store or higher",INDEX(Rates!$M$5:$M$25,MATCH(B168,Rates!$A$5:$A$25,0)),INDEX(Rates!$G$5:$G$25,MATCH(B168,Rates!$A$5:$A$25,0))))</f>
        <v/>
      </c>
      <c r="AA168" s="0" t="str">
        <f aca="false">IF(B168="","",INDEX(Rates!$N$5:$N$25,MATCH(B168,Rates!$A$5:$A$25,0)))</f>
        <v/>
      </c>
    </row>
    <row r="169" customFormat="false" ht="15" hidden="false" customHeight="false" outlineLevel="0" collapsed="false">
      <c r="A169" s="8"/>
      <c r="B169" s="8"/>
      <c r="C169" s="15"/>
      <c r="D169" s="15"/>
      <c r="E169" s="15"/>
      <c r="F169" s="15"/>
      <c r="G169" s="15"/>
      <c r="H169" s="16"/>
      <c r="I169" s="8"/>
      <c r="J169" s="17" t="n">
        <f aca="false">IF(ISNUMBER(C169),(C169+N(D169))*(1+Settings!$B$5),0)</f>
        <v>0</v>
      </c>
      <c r="K169" s="17" t="n">
        <f aca="false">IF(OR(B169="",J169=0),0,IF(U169="flat",V169*J169,IF(U169="cliff",IF(J169&lt;=W169,V169*J169,IF(J169&lt;=Y169,X169*J169,Z169*J169)),V169*MIN(J169,W169)+X169*MAX(0,MIN(J169,Y169)-W169)+Z169*MAX(0,J169-Y169))))</f>
        <v>0</v>
      </c>
      <c r="L169" s="17" t="n">
        <f aca="false">IF(J169=0,0,IF(AND(ISNUMBER(AA169),J169&gt;=AA169),0,IF(J169&lt;=10,0.3,0.4)))</f>
        <v>0</v>
      </c>
      <c r="M169" s="17" t="n">
        <f aca="false">N(H169)*J169+IF(I169="Y",0.0165*J169,0)+IF(Settings!$B$6="Yes",Settings!$B$7,0)</f>
        <v>0</v>
      </c>
      <c r="N169" s="17" t="n">
        <f aca="false">K169+L169+M169</f>
        <v>0</v>
      </c>
      <c r="O169" s="17" t="n">
        <f aca="false">IF(ISNUMBER(C169),C169+N(D169)-N169,0)</f>
        <v>0</v>
      </c>
      <c r="P169" s="17" t="n">
        <f aca="false">IF(ISNUMBER(C169),O169-N(E169)-N(F169)-N(G169),0)</f>
        <v>0</v>
      </c>
      <c r="Q169" s="18" t="str">
        <f aca="false">IF(AND(ISNUMBER(C169),C169+N(D169)&gt;0),P169/(C169+N(D169)),"")</f>
        <v/>
      </c>
      <c r="R169" s="18" t="str">
        <f aca="false">IF(AND(ISNUMBER(C169),C169&gt;0),N169/C169,"")</f>
        <v/>
      </c>
      <c r="S169" s="19" t="str">
        <f aca="false">IF(OR(U169&lt;&gt;"cliff",J169=0),"",IF(AND(J169&gt;W169*0.85,J169&lt;=W169),"Just under a cliff",IF(AND(U169="cliff",J169&gt;W169,J169&lt;=W169*1.15),"Just over a cliff","")))</f>
        <v/>
      </c>
      <c r="U169" s="0" t="str">
        <f aca="false">IF(B169="","",IF(Settings!$B$4="Basic Store or higher",INDEX(Rates!$H$5:$H$25,MATCH(B169,Rates!$A$5:$A$25,0)),INDEX(Rates!$B$5:$B$25,MATCH(B169,Rates!$A$5:$A$25,0))))</f>
        <v/>
      </c>
      <c r="V169" s="0" t="str">
        <f aca="false">IF(B169="","",IF(Settings!$B$4="Basic Store or higher",INDEX(Rates!$I$5:$I$25,MATCH(B169,Rates!$A$5:$A$25,0)),INDEX(Rates!$C$5:$C$25,MATCH(B169,Rates!$A$5:$A$25,0))))</f>
        <v/>
      </c>
      <c r="W169" s="0" t="str">
        <f aca="false">IF(B169="","",IF(Settings!$B$4="Basic Store or higher",INDEX(Rates!$J$5:$J$25,MATCH(B169,Rates!$A$5:$A$25,0)),INDEX(Rates!$D$5:$D$25,MATCH(B169,Rates!$A$5:$A$25,0))))</f>
        <v/>
      </c>
      <c r="X169" s="0" t="str">
        <f aca="false">IF(B169="","",IF(Settings!$B$4="Basic Store or higher",INDEX(Rates!$K$5:$K$25,MATCH(B169,Rates!$A$5:$A$25,0)),INDEX(Rates!$E$5:$E$25,MATCH(B169,Rates!$A$5:$A$25,0))))</f>
        <v/>
      </c>
      <c r="Y169" s="0" t="str">
        <f aca="false">IF(B169="","",IF(Settings!$B$4="Basic Store or higher",INDEX(Rates!$L$5:$L$25,MATCH(B169,Rates!$A$5:$A$25,0)),INDEX(Rates!$F$5:$F$25,MATCH(B169,Rates!$A$5:$A$25,0))))</f>
        <v/>
      </c>
      <c r="Z169" s="0" t="str">
        <f aca="false">IF(B169="","",IF(Settings!$B$4="Basic Store or higher",INDEX(Rates!$M$5:$M$25,MATCH(B169,Rates!$A$5:$A$25,0)),INDEX(Rates!$G$5:$G$25,MATCH(B169,Rates!$A$5:$A$25,0))))</f>
        <v/>
      </c>
      <c r="AA169" s="0" t="str">
        <f aca="false">IF(B169="","",INDEX(Rates!$N$5:$N$25,MATCH(B169,Rates!$A$5:$A$25,0)))</f>
        <v/>
      </c>
    </row>
    <row r="170" customFormat="false" ht="15" hidden="false" customHeight="false" outlineLevel="0" collapsed="false">
      <c r="A170" s="8"/>
      <c r="B170" s="8"/>
      <c r="C170" s="15"/>
      <c r="D170" s="15"/>
      <c r="E170" s="15"/>
      <c r="F170" s="15"/>
      <c r="G170" s="15"/>
      <c r="H170" s="16"/>
      <c r="I170" s="8"/>
      <c r="J170" s="17" t="n">
        <f aca="false">IF(ISNUMBER(C170),(C170+N(D170))*(1+Settings!$B$5),0)</f>
        <v>0</v>
      </c>
      <c r="K170" s="17" t="n">
        <f aca="false">IF(OR(B170="",J170=0),0,IF(U170="flat",V170*J170,IF(U170="cliff",IF(J170&lt;=W170,V170*J170,IF(J170&lt;=Y170,X170*J170,Z170*J170)),V170*MIN(J170,W170)+X170*MAX(0,MIN(J170,Y170)-W170)+Z170*MAX(0,J170-Y170))))</f>
        <v>0</v>
      </c>
      <c r="L170" s="17" t="n">
        <f aca="false">IF(J170=0,0,IF(AND(ISNUMBER(AA170),J170&gt;=AA170),0,IF(J170&lt;=10,0.3,0.4)))</f>
        <v>0</v>
      </c>
      <c r="M170" s="17" t="n">
        <f aca="false">N(H170)*J170+IF(I170="Y",0.0165*J170,0)+IF(Settings!$B$6="Yes",Settings!$B$7,0)</f>
        <v>0</v>
      </c>
      <c r="N170" s="17" t="n">
        <f aca="false">K170+L170+M170</f>
        <v>0</v>
      </c>
      <c r="O170" s="17" t="n">
        <f aca="false">IF(ISNUMBER(C170),C170+N(D170)-N170,0)</f>
        <v>0</v>
      </c>
      <c r="P170" s="17" t="n">
        <f aca="false">IF(ISNUMBER(C170),O170-N(E170)-N(F170)-N(G170),0)</f>
        <v>0</v>
      </c>
      <c r="Q170" s="18" t="str">
        <f aca="false">IF(AND(ISNUMBER(C170),C170+N(D170)&gt;0),P170/(C170+N(D170)),"")</f>
        <v/>
      </c>
      <c r="R170" s="18" t="str">
        <f aca="false">IF(AND(ISNUMBER(C170),C170&gt;0),N170/C170,"")</f>
        <v/>
      </c>
      <c r="S170" s="19" t="str">
        <f aca="false">IF(OR(U170&lt;&gt;"cliff",J170=0),"",IF(AND(J170&gt;W170*0.85,J170&lt;=W170),"Just under a cliff",IF(AND(U170="cliff",J170&gt;W170,J170&lt;=W170*1.15),"Just over a cliff","")))</f>
        <v/>
      </c>
      <c r="U170" s="0" t="str">
        <f aca="false">IF(B170="","",IF(Settings!$B$4="Basic Store or higher",INDEX(Rates!$H$5:$H$25,MATCH(B170,Rates!$A$5:$A$25,0)),INDEX(Rates!$B$5:$B$25,MATCH(B170,Rates!$A$5:$A$25,0))))</f>
        <v/>
      </c>
      <c r="V170" s="0" t="str">
        <f aca="false">IF(B170="","",IF(Settings!$B$4="Basic Store or higher",INDEX(Rates!$I$5:$I$25,MATCH(B170,Rates!$A$5:$A$25,0)),INDEX(Rates!$C$5:$C$25,MATCH(B170,Rates!$A$5:$A$25,0))))</f>
        <v/>
      </c>
      <c r="W170" s="0" t="str">
        <f aca="false">IF(B170="","",IF(Settings!$B$4="Basic Store or higher",INDEX(Rates!$J$5:$J$25,MATCH(B170,Rates!$A$5:$A$25,0)),INDEX(Rates!$D$5:$D$25,MATCH(B170,Rates!$A$5:$A$25,0))))</f>
        <v/>
      </c>
      <c r="X170" s="0" t="str">
        <f aca="false">IF(B170="","",IF(Settings!$B$4="Basic Store or higher",INDEX(Rates!$K$5:$K$25,MATCH(B170,Rates!$A$5:$A$25,0)),INDEX(Rates!$E$5:$E$25,MATCH(B170,Rates!$A$5:$A$25,0))))</f>
        <v/>
      </c>
      <c r="Y170" s="0" t="str">
        <f aca="false">IF(B170="","",IF(Settings!$B$4="Basic Store or higher",INDEX(Rates!$L$5:$L$25,MATCH(B170,Rates!$A$5:$A$25,0)),INDEX(Rates!$F$5:$F$25,MATCH(B170,Rates!$A$5:$A$25,0))))</f>
        <v/>
      </c>
      <c r="Z170" s="0" t="str">
        <f aca="false">IF(B170="","",IF(Settings!$B$4="Basic Store or higher",INDEX(Rates!$M$5:$M$25,MATCH(B170,Rates!$A$5:$A$25,0)),INDEX(Rates!$G$5:$G$25,MATCH(B170,Rates!$A$5:$A$25,0))))</f>
        <v/>
      </c>
      <c r="AA170" s="0" t="str">
        <f aca="false">IF(B170="","",INDEX(Rates!$N$5:$N$25,MATCH(B170,Rates!$A$5:$A$25,0)))</f>
        <v/>
      </c>
    </row>
    <row r="171" customFormat="false" ht="15" hidden="false" customHeight="false" outlineLevel="0" collapsed="false">
      <c r="A171" s="8"/>
      <c r="B171" s="8"/>
      <c r="C171" s="15"/>
      <c r="D171" s="15"/>
      <c r="E171" s="15"/>
      <c r="F171" s="15"/>
      <c r="G171" s="15"/>
      <c r="H171" s="16"/>
      <c r="I171" s="8"/>
      <c r="J171" s="17" t="n">
        <f aca="false">IF(ISNUMBER(C171),(C171+N(D171))*(1+Settings!$B$5),0)</f>
        <v>0</v>
      </c>
      <c r="K171" s="17" t="n">
        <f aca="false">IF(OR(B171="",J171=0),0,IF(U171="flat",V171*J171,IF(U171="cliff",IF(J171&lt;=W171,V171*J171,IF(J171&lt;=Y171,X171*J171,Z171*J171)),V171*MIN(J171,W171)+X171*MAX(0,MIN(J171,Y171)-W171)+Z171*MAX(0,J171-Y171))))</f>
        <v>0</v>
      </c>
      <c r="L171" s="17" t="n">
        <f aca="false">IF(J171=0,0,IF(AND(ISNUMBER(AA171),J171&gt;=AA171),0,IF(J171&lt;=10,0.3,0.4)))</f>
        <v>0</v>
      </c>
      <c r="M171" s="17" t="n">
        <f aca="false">N(H171)*J171+IF(I171="Y",0.0165*J171,0)+IF(Settings!$B$6="Yes",Settings!$B$7,0)</f>
        <v>0</v>
      </c>
      <c r="N171" s="17" t="n">
        <f aca="false">K171+L171+M171</f>
        <v>0</v>
      </c>
      <c r="O171" s="17" t="n">
        <f aca="false">IF(ISNUMBER(C171),C171+N(D171)-N171,0)</f>
        <v>0</v>
      </c>
      <c r="P171" s="17" t="n">
        <f aca="false">IF(ISNUMBER(C171),O171-N(E171)-N(F171)-N(G171),0)</f>
        <v>0</v>
      </c>
      <c r="Q171" s="18" t="str">
        <f aca="false">IF(AND(ISNUMBER(C171),C171+N(D171)&gt;0),P171/(C171+N(D171)),"")</f>
        <v/>
      </c>
      <c r="R171" s="18" t="str">
        <f aca="false">IF(AND(ISNUMBER(C171),C171&gt;0),N171/C171,"")</f>
        <v/>
      </c>
      <c r="S171" s="19" t="str">
        <f aca="false">IF(OR(U171&lt;&gt;"cliff",J171=0),"",IF(AND(J171&gt;W171*0.85,J171&lt;=W171),"Just under a cliff",IF(AND(U171="cliff",J171&gt;W171,J171&lt;=W171*1.15),"Just over a cliff","")))</f>
        <v/>
      </c>
      <c r="U171" s="0" t="str">
        <f aca="false">IF(B171="","",IF(Settings!$B$4="Basic Store or higher",INDEX(Rates!$H$5:$H$25,MATCH(B171,Rates!$A$5:$A$25,0)),INDEX(Rates!$B$5:$B$25,MATCH(B171,Rates!$A$5:$A$25,0))))</f>
        <v/>
      </c>
      <c r="V171" s="0" t="str">
        <f aca="false">IF(B171="","",IF(Settings!$B$4="Basic Store or higher",INDEX(Rates!$I$5:$I$25,MATCH(B171,Rates!$A$5:$A$25,0)),INDEX(Rates!$C$5:$C$25,MATCH(B171,Rates!$A$5:$A$25,0))))</f>
        <v/>
      </c>
      <c r="W171" s="0" t="str">
        <f aca="false">IF(B171="","",IF(Settings!$B$4="Basic Store or higher",INDEX(Rates!$J$5:$J$25,MATCH(B171,Rates!$A$5:$A$25,0)),INDEX(Rates!$D$5:$D$25,MATCH(B171,Rates!$A$5:$A$25,0))))</f>
        <v/>
      </c>
      <c r="X171" s="0" t="str">
        <f aca="false">IF(B171="","",IF(Settings!$B$4="Basic Store or higher",INDEX(Rates!$K$5:$K$25,MATCH(B171,Rates!$A$5:$A$25,0)),INDEX(Rates!$E$5:$E$25,MATCH(B171,Rates!$A$5:$A$25,0))))</f>
        <v/>
      </c>
      <c r="Y171" s="0" t="str">
        <f aca="false">IF(B171="","",IF(Settings!$B$4="Basic Store or higher",INDEX(Rates!$L$5:$L$25,MATCH(B171,Rates!$A$5:$A$25,0)),INDEX(Rates!$F$5:$F$25,MATCH(B171,Rates!$A$5:$A$25,0))))</f>
        <v/>
      </c>
      <c r="Z171" s="0" t="str">
        <f aca="false">IF(B171="","",IF(Settings!$B$4="Basic Store or higher",INDEX(Rates!$M$5:$M$25,MATCH(B171,Rates!$A$5:$A$25,0)),INDEX(Rates!$G$5:$G$25,MATCH(B171,Rates!$A$5:$A$25,0))))</f>
        <v/>
      </c>
      <c r="AA171" s="0" t="str">
        <f aca="false">IF(B171="","",INDEX(Rates!$N$5:$N$25,MATCH(B171,Rates!$A$5:$A$25,0)))</f>
        <v/>
      </c>
    </row>
    <row r="172" customFormat="false" ht="15" hidden="false" customHeight="false" outlineLevel="0" collapsed="false">
      <c r="A172" s="8"/>
      <c r="B172" s="8"/>
      <c r="C172" s="15"/>
      <c r="D172" s="15"/>
      <c r="E172" s="15"/>
      <c r="F172" s="15"/>
      <c r="G172" s="15"/>
      <c r="H172" s="16"/>
      <c r="I172" s="8"/>
      <c r="J172" s="17" t="n">
        <f aca="false">IF(ISNUMBER(C172),(C172+N(D172))*(1+Settings!$B$5),0)</f>
        <v>0</v>
      </c>
      <c r="K172" s="17" t="n">
        <f aca="false">IF(OR(B172="",J172=0),0,IF(U172="flat",V172*J172,IF(U172="cliff",IF(J172&lt;=W172,V172*J172,IF(J172&lt;=Y172,X172*J172,Z172*J172)),V172*MIN(J172,W172)+X172*MAX(0,MIN(J172,Y172)-W172)+Z172*MAX(0,J172-Y172))))</f>
        <v>0</v>
      </c>
      <c r="L172" s="17" t="n">
        <f aca="false">IF(J172=0,0,IF(AND(ISNUMBER(AA172),J172&gt;=AA172),0,IF(J172&lt;=10,0.3,0.4)))</f>
        <v>0</v>
      </c>
      <c r="M172" s="17" t="n">
        <f aca="false">N(H172)*J172+IF(I172="Y",0.0165*J172,0)+IF(Settings!$B$6="Yes",Settings!$B$7,0)</f>
        <v>0</v>
      </c>
      <c r="N172" s="17" t="n">
        <f aca="false">K172+L172+M172</f>
        <v>0</v>
      </c>
      <c r="O172" s="17" t="n">
        <f aca="false">IF(ISNUMBER(C172),C172+N(D172)-N172,0)</f>
        <v>0</v>
      </c>
      <c r="P172" s="17" t="n">
        <f aca="false">IF(ISNUMBER(C172),O172-N(E172)-N(F172)-N(G172),0)</f>
        <v>0</v>
      </c>
      <c r="Q172" s="18" t="str">
        <f aca="false">IF(AND(ISNUMBER(C172),C172+N(D172)&gt;0),P172/(C172+N(D172)),"")</f>
        <v/>
      </c>
      <c r="R172" s="18" t="str">
        <f aca="false">IF(AND(ISNUMBER(C172),C172&gt;0),N172/C172,"")</f>
        <v/>
      </c>
      <c r="S172" s="19" t="str">
        <f aca="false">IF(OR(U172&lt;&gt;"cliff",J172=0),"",IF(AND(J172&gt;W172*0.85,J172&lt;=W172),"Just under a cliff",IF(AND(U172="cliff",J172&gt;W172,J172&lt;=W172*1.15),"Just over a cliff","")))</f>
        <v/>
      </c>
      <c r="U172" s="0" t="str">
        <f aca="false">IF(B172="","",IF(Settings!$B$4="Basic Store or higher",INDEX(Rates!$H$5:$H$25,MATCH(B172,Rates!$A$5:$A$25,0)),INDEX(Rates!$B$5:$B$25,MATCH(B172,Rates!$A$5:$A$25,0))))</f>
        <v/>
      </c>
      <c r="V172" s="0" t="str">
        <f aca="false">IF(B172="","",IF(Settings!$B$4="Basic Store or higher",INDEX(Rates!$I$5:$I$25,MATCH(B172,Rates!$A$5:$A$25,0)),INDEX(Rates!$C$5:$C$25,MATCH(B172,Rates!$A$5:$A$25,0))))</f>
        <v/>
      </c>
      <c r="W172" s="0" t="str">
        <f aca="false">IF(B172="","",IF(Settings!$B$4="Basic Store or higher",INDEX(Rates!$J$5:$J$25,MATCH(B172,Rates!$A$5:$A$25,0)),INDEX(Rates!$D$5:$D$25,MATCH(B172,Rates!$A$5:$A$25,0))))</f>
        <v/>
      </c>
      <c r="X172" s="0" t="str">
        <f aca="false">IF(B172="","",IF(Settings!$B$4="Basic Store or higher",INDEX(Rates!$K$5:$K$25,MATCH(B172,Rates!$A$5:$A$25,0)),INDEX(Rates!$E$5:$E$25,MATCH(B172,Rates!$A$5:$A$25,0))))</f>
        <v/>
      </c>
      <c r="Y172" s="0" t="str">
        <f aca="false">IF(B172="","",IF(Settings!$B$4="Basic Store or higher",INDEX(Rates!$L$5:$L$25,MATCH(B172,Rates!$A$5:$A$25,0)),INDEX(Rates!$F$5:$F$25,MATCH(B172,Rates!$A$5:$A$25,0))))</f>
        <v/>
      </c>
      <c r="Z172" s="0" t="str">
        <f aca="false">IF(B172="","",IF(Settings!$B$4="Basic Store or higher",INDEX(Rates!$M$5:$M$25,MATCH(B172,Rates!$A$5:$A$25,0)),INDEX(Rates!$G$5:$G$25,MATCH(B172,Rates!$A$5:$A$25,0))))</f>
        <v/>
      </c>
      <c r="AA172" s="0" t="str">
        <f aca="false">IF(B172="","",INDEX(Rates!$N$5:$N$25,MATCH(B172,Rates!$A$5:$A$25,0)))</f>
        <v/>
      </c>
    </row>
    <row r="173" customFormat="false" ht="15" hidden="false" customHeight="false" outlineLevel="0" collapsed="false">
      <c r="A173" s="8"/>
      <c r="B173" s="8"/>
      <c r="C173" s="15"/>
      <c r="D173" s="15"/>
      <c r="E173" s="15"/>
      <c r="F173" s="15"/>
      <c r="G173" s="15"/>
      <c r="H173" s="16"/>
      <c r="I173" s="8"/>
      <c r="J173" s="17" t="n">
        <f aca="false">IF(ISNUMBER(C173),(C173+N(D173))*(1+Settings!$B$5),0)</f>
        <v>0</v>
      </c>
      <c r="K173" s="17" t="n">
        <f aca="false">IF(OR(B173="",J173=0),0,IF(U173="flat",V173*J173,IF(U173="cliff",IF(J173&lt;=W173,V173*J173,IF(J173&lt;=Y173,X173*J173,Z173*J173)),V173*MIN(J173,W173)+X173*MAX(0,MIN(J173,Y173)-W173)+Z173*MAX(0,J173-Y173))))</f>
        <v>0</v>
      </c>
      <c r="L173" s="17" t="n">
        <f aca="false">IF(J173=0,0,IF(AND(ISNUMBER(AA173),J173&gt;=AA173),0,IF(J173&lt;=10,0.3,0.4)))</f>
        <v>0</v>
      </c>
      <c r="M173" s="17" t="n">
        <f aca="false">N(H173)*J173+IF(I173="Y",0.0165*J173,0)+IF(Settings!$B$6="Yes",Settings!$B$7,0)</f>
        <v>0</v>
      </c>
      <c r="N173" s="17" t="n">
        <f aca="false">K173+L173+M173</f>
        <v>0</v>
      </c>
      <c r="O173" s="17" t="n">
        <f aca="false">IF(ISNUMBER(C173),C173+N(D173)-N173,0)</f>
        <v>0</v>
      </c>
      <c r="P173" s="17" t="n">
        <f aca="false">IF(ISNUMBER(C173),O173-N(E173)-N(F173)-N(G173),0)</f>
        <v>0</v>
      </c>
      <c r="Q173" s="18" t="str">
        <f aca="false">IF(AND(ISNUMBER(C173),C173+N(D173)&gt;0),P173/(C173+N(D173)),"")</f>
        <v/>
      </c>
      <c r="R173" s="18" t="str">
        <f aca="false">IF(AND(ISNUMBER(C173),C173&gt;0),N173/C173,"")</f>
        <v/>
      </c>
      <c r="S173" s="19" t="str">
        <f aca="false">IF(OR(U173&lt;&gt;"cliff",J173=0),"",IF(AND(J173&gt;W173*0.85,J173&lt;=W173),"Just under a cliff",IF(AND(U173="cliff",J173&gt;W173,J173&lt;=W173*1.15),"Just over a cliff","")))</f>
        <v/>
      </c>
      <c r="U173" s="0" t="str">
        <f aca="false">IF(B173="","",IF(Settings!$B$4="Basic Store or higher",INDEX(Rates!$H$5:$H$25,MATCH(B173,Rates!$A$5:$A$25,0)),INDEX(Rates!$B$5:$B$25,MATCH(B173,Rates!$A$5:$A$25,0))))</f>
        <v/>
      </c>
      <c r="V173" s="0" t="str">
        <f aca="false">IF(B173="","",IF(Settings!$B$4="Basic Store or higher",INDEX(Rates!$I$5:$I$25,MATCH(B173,Rates!$A$5:$A$25,0)),INDEX(Rates!$C$5:$C$25,MATCH(B173,Rates!$A$5:$A$25,0))))</f>
        <v/>
      </c>
      <c r="W173" s="0" t="str">
        <f aca="false">IF(B173="","",IF(Settings!$B$4="Basic Store or higher",INDEX(Rates!$J$5:$J$25,MATCH(B173,Rates!$A$5:$A$25,0)),INDEX(Rates!$D$5:$D$25,MATCH(B173,Rates!$A$5:$A$25,0))))</f>
        <v/>
      </c>
      <c r="X173" s="0" t="str">
        <f aca="false">IF(B173="","",IF(Settings!$B$4="Basic Store or higher",INDEX(Rates!$K$5:$K$25,MATCH(B173,Rates!$A$5:$A$25,0)),INDEX(Rates!$E$5:$E$25,MATCH(B173,Rates!$A$5:$A$25,0))))</f>
        <v/>
      </c>
      <c r="Y173" s="0" t="str">
        <f aca="false">IF(B173="","",IF(Settings!$B$4="Basic Store or higher",INDEX(Rates!$L$5:$L$25,MATCH(B173,Rates!$A$5:$A$25,0)),INDEX(Rates!$F$5:$F$25,MATCH(B173,Rates!$A$5:$A$25,0))))</f>
        <v/>
      </c>
      <c r="Z173" s="0" t="str">
        <f aca="false">IF(B173="","",IF(Settings!$B$4="Basic Store or higher",INDEX(Rates!$M$5:$M$25,MATCH(B173,Rates!$A$5:$A$25,0)),INDEX(Rates!$G$5:$G$25,MATCH(B173,Rates!$A$5:$A$25,0))))</f>
        <v/>
      </c>
      <c r="AA173" s="0" t="str">
        <f aca="false">IF(B173="","",INDEX(Rates!$N$5:$N$25,MATCH(B173,Rates!$A$5:$A$25,0)))</f>
        <v/>
      </c>
    </row>
    <row r="174" customFormat="false" ht="15" hidden="false" customHeight="false" outlineLevel="0" collapsed="false">
      <c r="A174" s="8"/>
      <c r="B174" s="8"/>
      <c r="C174" s="15"/>
      <c r="D174" s="15"/>
      <c r="E174" s="15"/>
      <c r="F174" s="15"/>
      <c r="G174" s="15"/>
      <c r="H174" s="16"/>
      <c r="I174" s="8"/>
      <c r="J174" s="17" t="n">
        <f aca="false">IF(ISNUMBER(C174),(C174+N(D174))*(1+Settings!$B$5),0)</f>
        <v>0</v>
      </c>
      <c r="K174" s="17" t="n">
        <f aca="false">IF(OR(B174="",J174=0),0,IF(U174="flat",V174*J174,IF(U174="cliff",IF(J174&lt;=W174,V174*J174,IF(J174&lt;=Y174,X174*J174,Z174*J174)),V174*MIN(J174,W174)+X174*MAX(0,MIN(J174,Y174)-W174)+Z174*MAX(0,J174-Y174))))</f>
        <v>0</v>
      </c>
      <c r="L174" s="17" t="n">
        <f aca="false">IF(J174=0,0,IF(AND(ISNUMBER(AA174),J174&gt;=AA174),0,IF(J174&lt;=10,0.3,0.4)))</f>
        <v>0</v>
      </c>
      <c r="M174" s="17" t="n">
        <f aca="false">N(H174)*J174+IF(I174="Y",0.0165*J174,0)+IF(Settings!$B$6="Yes",Settings!$B$7,0)</f>
        <v>0</v>
      </c>
      <c r="N174" s="17" t="n">
        <f aca="false">K174+L174+M174</f>
        <v>0</v>
      </c>
      <c r="O174" s="17" t="n">
        <f aca="false">IF(ISNUMBER(C174),C174+N(D174)-N174,0)</f>
        <v>0</v>
      </c>
      <c r="P174" s="17" t="n">
        <f aca="false">IF(ISNUMBER(C174),O174-N(E174)-N(F174)-N(G174),0)</f>
        <v>0</v>
      </c>
      <c r="Q174" s="18" t="str">
        <f aca="false">IF(AND(ISNUMBER(C174),C174+N(D174)&gt;0),P174/(C174+N(D174)),"")</f>
        <v/>
      </c>
      <c r="R174" s="18" t="str">
        <f aca="false">IF(AND(ISNUMBER(C174),C174&gt;0),N174/C174,"")</f>
        <v/>
      </c>
      <c r="S174" s="19" t="str">
        <f aca="false">IF(OR(U174&lt;&gt;"cliff",J174=0),"",IF(AND(J174&gt;W174*0.85,J174&lt;=W174),"Just under a cliff",IF(AND(U174="cliff",J174&gt;W174,J174&lt;=W174*1.15),"Just over a cliff","")))</f>
        <v/>
      </c>
      <c r="U174" s="0" t="str">
        <f aca="false">IF(B174="","",IF(Settings!$B$4="Basic Store or higher",INDEX(Rates!$H$5:$H$25,MATCH(B174,Rates!$A$5:$A$25,0)),INDEX(Rates!$B$5:$B$25,MATCH(B174,Rates!$A$5:$A$25,0))))</f>
        <v/>
      </c>
      <c r="V174" s="0" t="str">
        <f aca="false">IF(B174="","",IF(Settings!$B$4="Basic Store or higher",INDEX(Rates!$I$5:$I$25,MATCH(B174,Rates!$A$5:$A$25,0)),INDEX(Rates!$C$5:$C$25,MATCH(B174,Rates!$A$5:$A$25,0))))</f>
        <v/>
      </c>
      <c r="W174" s="0" t="str">
        <f aca="false">IF(B174="","",IF(Settings!$B$4="Basic Store or higher",INDEX(Rates!$J$5:$J$25,MATCH(B174,Rates!$A$5:$A$25,0)),INDEX(Rates!$D$5:$D$25,MATCH(B174,Rates!$A$5:$A$25,0))))</f>
        <v/>
      </c>
      <c r="X174" s="0" t="str">
        <f aca="false">IF(B174="","",IF(Settings!$B$4="Basic Store or higher",INDEX(Rates!$K$5:$K$25,MATCH(B174,Rates!$A$5:$A$25,0)),INDEX(Rates!$E$5:$E$25,MATCH(B174,Rates!$A$5:$A$25,0))))</f>
        <v/>
      </c>
      <c r="Y174" s="0" t="str">
        <f aca="false">IF(B174="","",IF(Settings!$B$4="Basic Store or higher",INDEX(Rates!$L$5:$L$25,MATCH(B174,Rates!$A$5:$A$25,0)),INDEX(Rates!$F$5:$F$25,MATCH(B174,Rates!$A$5:$A$25,0))))</f>
        <v/>
      </c>
      <c r="Z174" s="0" t="str">
        <f aca="false">IF(B174="","",IF(Settings!$B$4="Basic Store or higher",INDEX(Rates!$M$5:$M$25,MATCH(B174,Rates!$A$5:$A$25,0)),INDEX(Rates!$G$5:$G$25,MATCH(B174,Rates!$A$5:$A$25,0))))</f>
        <v/>
      </c>
      <c r="AA174" s="0" t="str">
        <f aca="false">IF(B174="","",INDEX(Rates!$N$5:$N$25,MATCH(B174,Rates!$A$5:$A$25,0)))</f>
        <v/>
      </c>
    </row>
    <row r="175" customFormat="false" ht="15" hidden="false" customHeight="false" outlineLevel="0" collapsed="false">
      <c r="A175" s="8"/>
      <c r="B175" s="8"/>
      <c r="C175" s="15"/>
      <c r="D175" s="15"/>
      <c r="E175" s="15"/>
      <c r="F175" s="15"/>
      <c r="G175" s="15"/>
      <c r="H175" s="16"/>
      <c r="I175" s="8"/>
      <c r="J175" s="17" t="n">
        <f aca="false">IF(ISNUMBER(C175),(C175+N(D175))*(1+Settings!$B$5),0)</f>
        <v>0</v>
      </c>
      <c r="K175" s="17" t="n">
        <f aca="false">IF(OR(B175="",J175=0),0,IF(U175="flat",V175*J175,IF(U175="cliff",IF(J175&lt;=W175,V175*J175,IF(J175&lt;=Y175,X175*J175,Z175*J175)),V175*MIN(J175,W175)+X175*MAX(0,MIN(J175,Y175)-W175)+Z175*MAX(0,J175-Y175))))</f>
        <v>0</v>
      </c>
      <c r="L175" s="17" t="n">
        <f aca="false">IF(J175=0,0,IF(AND(ISNUMBER(AA175),J175&gt;=AA175),0,IF(J175&lt;=10,0.3,0.4)))</f>
        <v>0</v>
      </c>
      <c r="M175" s="17" t="n">
        <f aca="false">N(H175)*J175+IF(I175="Y",0.0165*J175,0)+IF(Settings!$B$6="Yes",Settings!$B$7,0)</f>
        <v>0</v>
      </c>
      <c r="N175" s="17" t="n">
        <f aca="false">K175+L175+M175</f>
        <v>0</v>
      </c>
      <c r="O175" s="17" t="n">
        <f aca="false">IF(ISNUMBER(C175),C175+N(D175)-N175,0)</f>
        <v>0</v>
      </c>
      <c r="P175" s="17" t="n">
        <f aca="false">IF(ISNUMBER(C175),O175-N(E175)-N(F175)-N(G175),0)</f>
        <v>0</v>
      </c>
      <c r="Q175" s="18" t="str">
        <f aca="false">IF(AND(ISNUMBER(C175),C175+N(D175)&gt;0),P175/(C175+N(D175)),"")</f>
        <v/>
      </c>
      <c r="R175" s="18" t="str">
        <f aca="false">IF(AND(ISNUMBER(C175),C175&gt;0),N175/C175,"")</f>
        <v/>
      </c>
      <c r="S175" s="19" t="str">
        <f aca="false">IF(OR(U175&lt;&gt;"cliff",J175=0),"",IF(AND(J175&gt;W175*0.85,J175&lt;=W175),"Just under a cliff",IF(AND(U175="cliff",J175&gt;W175,J175&lt;=W175*1.15),"Just over a cliff","")))</f>
        <v/>
      </c>
      <c r="U175" s="0" t="str">
        <f aca="false">IF(B175="","",IF(Settings!$B$4="Basic Store or higher",INDEX(Rates!$H$5:$H$25,MATCH(B175,Rates!$A$5:$A$25,0)),INDEX(Rates!$B$5:$B$25,MATCH(B175,Rates!$A$5:$A$25,0))))</f>
        <v/>
      </c>
      <c r="V175" s="0" t="str">
        <f aca="false">IF(B175="","",IF(Settings!$B$4="Basic Store or higher",INDEX(Rates!$I$5:$I$25,MATCH(B175,Rates!$A$5:$A$25,0)),INDEX(Rates!$C$5:$C$25,MATCH(B175,Rates!$A$5:$A$25,0))))</f>
        <v/>
      </c>
      <c r="W175" s="0" t="str">
        <f aca="false">IF(B175="","",IF(Settings!$B$4="Basic Store or higher",INDEX(Rates!$J$5:$J$25,MATCH(B175,Rates!$A$5:$A$25,0)),INDEX(Rates!$D$5:$D$25,MATCH(B175,Rates!$A$5:$A$25,0))))</f>
        <v/>
      </c>
      <c r="X175" s="0" t="str">
        <f aca="false">IF(B175="","",IF(Settings!$B$4="Basic Store or higher",INDEX(Rates!$K$5:$K$25,MATCH(B175,Rates!$A$5:$A$25,0)),INDEX(Rates!$E$5:$E$25,MATCH(B175,Rates!$A$5:$A$25,0))))</f>
        <v/>
      </c>
      <c r="Y175" s="0" t="str">
        <f aca="false">IF(B175="","",IF(Settings!$B$4="Basic Store or higher",INDEX(Rates!$L$5:$L$25,MATCH(B175,Rates!$A$5:$A$25,0)),INDEX(Rates!$F$5:$F$25,MATCH(B175,Rates!$A$5:$A$25,0))))</f>
        <v/>
      </c>
      <c r="Z175" s="0" t="str">
        <f aca="false">IF(B175="","",IF(Settings!$B$4="Basic Store or higher",INDEX(Rates!$M$5:$M$25,MATCH(B175,Rates!$A$5:$A$25,0)),INDEX(Rates!$G$5:$G$25,MATCH(B175,Rates!$A$5:$A$25,0))))</f>
        <v/>
      </c>
      <c r="AA175" s="0" t="str">
        <f aca="false">IF(B175="","",INDEX(Rates!$N$5:$N$25,MATCH(B175,Rates!$A$5:$A$25,0)))</f>
        <v/>
      </c>
    </row>
    <row r="176" customFormat="false" ht="15" hidden="false" customHeight="false" outlineLevel="0" collapsed="false">
      <c r="A176" s="8"/>
      <c r="B176" s="8"/>
      <c r="C176" s="15"/>
      <c r="D176" s="15"/>
      <c r="E176" s="15"/>
      <c r="F176" s="15"/>
      <c r="G176" s="15"/>
      <c r="H176" s="16"/>
      <c r="I176" s="8"/>
      <c r="J176" s="17" t="n">
        <f aca="false">IF(ISNUMBER(C176),(C176+N(D176))*(1+Settings!$B$5),0)</f>
        <v>0</v>
      </c>
      <c r="K176" s="17" t="n">
        <f aca="false">IF(OR(B176="",J176=0),0,IF(U176="flat",V176*J176,IF(U176="cliff",IF(J176&lt;=W176,V176*J176,IF(J176&lt;=Y176,X176*J176,Z176*J176)),V176*MIN(J176,W176)+X176*MAX(0,MIN(J176,Y176)-W176)+Z176*MAX(0,J176-Y176))))</f>
        <v>0</v>
      </c>
      <c r="L176" s="17" t="n">
        <f aca="false">IF(J176=0,0,IF(AND(ISNUMBER(AA176),J176&gt;=AA176),0,IF(J176&lt;=10,0.3,0.4)))</f>
        <v>0</v>
      </c>
      <c r="M176" s="17" t="n">
        <f aca="false">N(H176)*J176+IF(I176="Y",0.0165*J176,0)+IF(Settings!$B$6="Yes",Settings!$B$7,0)</f>
        <v>0</v>
      </c>
      <c r="N176" s="17" t="n">
        <f aca="false">K176+L176+M176</f>
        <v>0</v>
      </c>
      <c r="O176" s="17" t="n">
        <f aca="false">IF(ISNUMBER(C176),C176+N(D176)-N176,0)</f>
        <v>0</v>
      </c>
      <c r="P176" s="17" t="n">
        <f aca="false">IF(ISNUMBER(C176),O176-N(E176)-N(F176)-N(G176),0)</f>
        <v>0</v>
      </c>
      <c r="Q176" s="18" t="str">
        <f aca="false">IF(AND(ISNUMBER(C176),C176+N(D176)&gt;0),P176/(C176+N(D176)),"")</f>
        <v/>
      </c>
      <c r="R176" s="18" t="str">
        <f aca="false">IF(AND(ISNUMBER(C176),C176&gt;0),N176/C176,"")</f>
        <v/>
      </c>
      <c r="S176" s="19" t="str">
        <f aca="false">IF(OR(U176&lt;&gt;"cliff",J176=0),"",IF(AND(J176&gt;W176*0.85,J176&lt;=W176),"Just under a cliff",IF(AND(U176="cliff",J176&gt;W176,J176&lt;=W176*1.15),"Just over a cliff","")))</f>
        <v/>
      </c>
      <c r="U176" s="0" t="str">
        <f aca="false">IF(B176="","",IF(Settings!$B$4="Basic Store or higher",INDEX(Rates!$H$5:$H$25,MATCH(B176,Rates!$A$5:$A$25,0)),INDEX(Rates!$B$5:$B$25,MATCH(B176,Rates!$A$5:$A$25,0))))</f>
        <v/>
      </c>
      <c r="V176" s="0" t="str">
        <f aca="false">IF(B176="","",IF(Settings!$B$4="Basic Store or higher",INDEX(Rates!$I$5:$I$25,MATCH(B176,Rates!$A$5:$A$25,0)),INDEX(Rates!$C$5:$C$25,MATCH(B176,Rates!$A$5:$A$25,0))))</f>
        <v/>
      </c>
      <c r="W176" s="0" t="str">
        <f aca="false">IF(B176="","",IF(Settings!$B$4="Basic Store or higher",INDEX(Rates!$J$5:$J$25,MATCH(B176,Rates!$A$5:$A$25,0)),INDEX(Rates!$D$5:$D$25,MATCH(B176,Rates!$A$5:$A$25,0))))</f>
        <v/>
      </c>
      <c r="X176" s="0" t="str">
        <f aca="false">IF(B176="","",IF(Settings!$B$4="Basic Store or higher",INDEX(Rates!$K$5:$K$25,MATCH(B176,Rates!$A$5:$A$25,0)),INDEX(Rates!$E$5:$E$25,MATCH(B176,Rates!$A$5:$A$25,0))))</f>
        <v/>
      </c>
      <c r="Y176" s="0" t="str">
        <f aca="false">IF(B176="","",IF(Settings!$B$4="Basic Store or higher",INDEX(Rates!$L$5:$L$25,MATCH(B176,Rates!$A$5:$A$25,0)),INDEX(Rates!$F$5:$F$25,MATCH(B176,Rates!$A$5:$A$25,0))))</f>
        <v/>
      </c>
      <c r="Z176" s="0" t="str">
        <f aca="false">IF(B176="","",IF(Settings!$B$4="Basic Store or higher",INDEX(Rates!$M$5:$M$25,MATCH(B176,Rates!$A$5:$A$25,0)),INDEX(Rates!$G$5:$G$25,MATCH(B176,Rates!$A$5:$A$25,0))))</f>
        <v/>
      </c>
      <c r="AA176" s="0" t="str">
        <f aca="false">IF(B176="","",INDEX(Rates!$N$5:$N$25,MATCH(B176,Rates!$A$5:$A$25,0)))</f>
        <v/>
      </c>
    </row>
    <row r="177" customFormat="false" ht="15" hidden="false" customHeight="false" outlineLevel="0" collapsed="false">
      <c r="A177" s="8"/>
      <c r="B177" s="8"/>
      <c r="C177" s="15"/>
      <c r="D177" s="15"/>
      <c r="E177" s="15"/>
      <c r="F177" s="15"/>
      <c r="G177" s="15"/>
      <c r="H177" s="16"/>
      <c r="I177" s="8"/>
      <c r="J177" s="17" t="n">
        <f aca="false">IF(ISNUMBER(C177),(C177+N(D177))*(1+Settings!$B$5),0)</f>
        <v>0</v>
      </c>
      <c r="K177" s="17" t="n">
        <f aca="false">IF(OR(B177="",J177=0),0,IF(U177="flat",V177*J177,IF(U177="cliff",IF(J177&lt;=W177,V177*J177,IF(J177&lt;=Y177,X177*J177,Z177*J177)),V177*MIN(J177,W177)+X177*MAX(0,MIN(J177,Y177)-W177)+Z177*MAX(0,J177-Y177))))</f>
        <v>0</v>
      </c>
      <c r="L177" s="17" t="n">
        <f aca="false">IF(J177=0,0,IF(AND(ISNUMBER(AA177),J177&gt;=AA177),0,IF(J177&lt;=10,0.3,0.4)))</f>
        <v>0</v>
      </c>
      <c r="M177" s="17" t="n">
        <f aca="false">N(H177)*J177+IF(I177="Y",0.0165*J177,0)+IF(Settings!$B$6="Yes",Settings!$B$7,0)</f>
        <v>0</v>
      </c>
      <c r="N177" s="17" t="n">
        <f aca="false">K177+L177+M177</f>
        <v>0</v>
      </c>
      <c r="O177" s="17" t="n">
        <f aca="false">IF(ISNUMBER(C177),C177+N(D177)-N177,0)</f>
        <v>0</v>
      </c>
      <c r="P177" s="17" t="n">
        <f aca="false">IF(ISNUMBER(C177),O177-N(E177)-N(F177)-N(G177),0)</f>
        <v>0</v>
      </c>
      <c r="Q177" s="18" t="str">
        <f aca="false">IF(AND(ISNUMBER(C177),C177+N(D177)&gt;0),P177/(C177+N(D177)),"")</f>
        <v/>
      </c>
      <c r="R177" s="18" t="str">
        <f aca="false">IF(AND(ISNUMBER(C177),C177&gt;0),N177/C177,"")</f>
        <v/>
      </c>
      <c r="S177" s="19" t="str">
        <f aca="false">IF(OR(U177&lt;&gt;"cliff",J177=0),"",IF(AND(J177&gt;W177*0.85,J177&lt;=W177),"Just under a cliff",IF(AND(U177="cliff",J177&gt;W177,J177&lt;=W177*1.15),"Just over a cliff","")))</f>
        <v/>
      </c>
      <c r="U177" s="0" t="str">
        <f aca="false">IF(B177="","",IF(Settings!$B$4="Basic Store or higher",INDEX(Rates!$H$5:$H$25,MATCH(B177,Rates!$A$5:$A$25,0)),INDEX(Rates!$B$5:$B$25,MATCH(B177,Rates!$A$5:$A$25,0))))</f>
        <v/>
      </c>
      <c r="V177" s="0" t="str">
        <f aca="false">IF(B177="","",IF(Settings!$B$4="Basic Store or higher",INDEX(Rates!$I$5:$I$25,MATCH(B177,Rates!$A$5:$A$25,0)),INDEX(Rates!$C$5:$C$25,MATCH(B177,Rates!$A$5:$A$25,0))))</f>
        <v/>
      </c>
      <c r="W177" s="0" t="str">
        <f aca="false">IF(B177="","",IF(Settings!$B$4="Basic Store or higher",INDEX(Rates!$J$5:$J$25,MATCH(B177,Rates!$A$5:$A$25,0)),INDEX(Rates!$D$5:$D$25,MATCH(B177,Rates!$A$5:$A$25,0))))</f>
        <v/>
      </c>
      <c r="X177" s="0" t="str">
        <f aca="false">IF(B177="","",IF(Settings!$B$4="Basic Store or higher",INDEX(Rates!$K$5:$K$25,MATCH(B177,Rates!$A$5:$A$25,0)),INDEX(Rates!$E$5:$E$25,MATCH(B177,Rates!$A$5:$A$25,0))))</f>
        <v/>
      </c>
      <c r="Y177" s="0" t="str">
        <f aca="false">IF(B177="","",IF(Settings!$B$4="Basic Store or higher",INDEX(Rates!$L$5:$L$25,MATCH(B177,Rates!$A$5:$A$25,0)),INDEX(Rates!$F$5:$F$25,MATCH(B177,Rates!$A$5:$A$25,0))))</f>
        <v/>
      </c>
      <c r="Z177" s="0" t="str">
        <f aca="false">IF(B177="","",IF(Settings!$B$4="Basic Store or higher",INDEX(Rates!$M$5:$M$25,MATCH(B177,Rates!$A$5:$A$25,0)),INDEX(Rates!$G$5:$G$25,MATCH(B177,Rates!$A$5:$A$25,0))))</f>
        <v/>
      </c>
      <c r="AA177" s="0" t="str">
        <f aca="false">IF(B177="","",INDEX(Rates!$N$5:$N$25,MATCH(B177,Rates!$A$5:$A$25,0)))</f>
        <v/>
      </c>
    </row>
    <row r="178" customFormat="false" ht="15" hidden="false" customHeight="false" outlineLevel="0" collapsed="false">
      <c r="A178" s="8"/>
      <c r="B178" s="8"/>
      <c r="C178" s="15"/>
      <c r="D178" s="15"/>
      <c r="E178" s="15"/>
      <c r="F178" s="15"/>
      <c r="G178" s="15"/>
      <c r="H178" s="16"/>
      <c r="I178" s="8"/>
      <c r="J178" s="17" t="n">
        <f aca="false">IF(ISNUMBER(C178),(C178+N(D178))*(1+Settings!$B$5),0)</f>
        <v>0</v>
      </c>
      <c r="K178" s="17" t="n">
        <f aca="false">IF(OR(B178="",J178=0),0,IF(U178="flat",V178*J178,IF(U178="cliff",IF(J178&lt;=W178,V178*J178,IF(J178&lt;=Y178,X178*J178,Z178*J178)),V178*MIN(J178,W178)+X178*MAX(0,MIN(J178,Y178)-W178)+Z178*MAX(0,J178-Y178))))</f>
        <v>0</v>
      </c>
      <c r="L178" s="17" t="n">
        <f aca="false">IF(J178=0,0,IF(AND(ISNUMBER(AA178),J178&gt;=AA178),0,IF(J178&lt;=10,0.3,0.4)))</f>
        <v>0</v>
      </c>
      <c r="M178" s="17" t="n">
        <f aca="false">N(H178)*J178+IF(I178="Y",0.0165*J178,0)+IF(Settings!$B$6="Yes",Settings!$B$7,0)</f>
        <v>0</v>
      </c>
      <c r="N178" s="17" t="n">
        <f aca="false">K178+L178+M178</f>
        <v>0</v>
      </c>
      <c r="O178" s="17" t="n">
        <f aca="false">IF(ISNUMBER(C178),C178+N(D178)-N178,0)</f>
        <v>0</v>
      </c>
      <c r="P178" s="17" t="n">
        <f aca="false">IF(ISNUMBER(C178),O178-N(E178)-N(F178)-N(G178),0)</f>
        <v>0</v>
      </c>
      <c r="Q178" s="18" t="str">
        <f aca="false">IF(AND(ISNUMBER(C178),C178+N(D178)&gt;0),P178/(C178+N(D178)),"")</f>
        <v/>
      </c>
      <c r="R178" s="18" t="str">
        <f aca="false">IF(AND(ISNUMBER(C178),C178&gt;0),N178/C178,"")</f>
        <v/>
      </c>
      <c r="S178" s="19" t="str">
        <f aca="false">IF(OR(U178&lt;&gt;"cliff",J178=0),"",IF(AND(J178&gt;W178*0.85,J178&lt;=W178),"Just under a cliff",IF(AND(U178="cliff",J178&gt;W178,J178&lt;=W178*1.15),"Just over a cliff","")))</f>
        <v/>
      </c>
      <c r="U178" s="0" t="str">
        <f aca="false">IF(B178="","",IF(Settings!$B$4="Basic Store or higher",INDEX(Rates!$H$5:$H$25,MATCH(B178,Rates!$A$5:$A$25,0)),INDEX(Rates!$B$5:$B$25,MATCH(B178,Rates!$A$5:$A$25,0))))</f>
        <v/>
      </c>
      <c r="V178" s="0" t="str">
        <f aca="false">IF(B178="","",IF(Settings!$B$4="Basic Store or higher",INDEX(Rates!$I$5:$I$25,MATCH(B178,Rates!$A$5:$A$25,0)),INDEX(Rates!$C$5:$C$25,MATCH(B178,Rates!$A$5:$A$25,0))))</f>
        <v/>
      </c>
      <c r="W178" s="0" t="str">
        <f aca="false">IF(B178="","",IF(Settings!$B$4="Basic Store or higher",INDEX(Rates!$J$5:$J$25,MATCH(B178,Rates!$A$5:$A$25,0)),INDEX(Rates!$D$5:$D$25,MATCH(B178,Rates!$A$5:$A$25,0))))</f>
        <v/>
      </c>
      <c r="X178" s="0" t="str">
        <f aca="false">IF(B178="","",IF(Settings!$B$4="Basic Store or higher",INDEX(Rates!$K$5:$K$25,MATCH(B178,Rates!$A$5:$A$25,0)),INDEX(Rates!$E$5:$E$25,MATCH(B178,Rates!$A$5:$A$25,0))))</f>
        <v/>
      </c>
      <c r="Y178" s="0" t="str">
        <f aca="false">IF(B178="","",IF(Settings!$B$4="Basic Store or higher",INDEX(Rates!$L$5:$L$25,MATCH(B178,Rates!$A$5:$A$25,0)),INDEX(Rates!$F$5:$F$25,MATCH(B178,Rates!$A$5:$A$25,0))))</f>
        <v/>
      </c>
      <c r="Z178" s="0" t="str">
        <f aca="false">IF(B178="","",IF(Settings!$B$4="Basic Store or higher",INDEX(Rates!$M$5:$M$25,MATCH(B178,Rates!$A$5:$A$25,0)),INDEX(Rates!$G$5:$G$25,MATCH(B178,Rates!$A$5:$A$25,0))))</f>
        <v/>
      </c>
      <c r="AA178" s="0" t="str">
        <f aca="false">IF(B178="","",INDEX(Rates!$N$5:$N$25,MATCH(B178,Rates!$A$5:$A$25,0)))</f>
        <v/>
      </c>
    </row>
    <row r="179" customFormat="false" ht="15" hidden="false" customHeight="false" outlineLevel="0" collapsed="false">
      <c r="A179" s="8"/>
      <c r="B179" s="8"/>
      <c r="C179" s="15"/>
      <c r="D179" s="15"/>
      <c r="E179" s="15"/>
      <c r="F179" s="15"/>
      <c r="G179" s="15"/>
      <c r="H179" s="16"/>
      <c r="I179" s="8"/>
      <c r="J179" s="17" t="n">
        <f aca="false">IF(ISNUMBER(C179),(C179+N(D179))*(1+Settings!$B$5),0)</f>
        <v>0</v>
      </c>
      <c r="K179" s="17" t="n">
        <f aca="false">IF(OR(B179="",J179=0),0,IF(U179="flat",V179*J179,IF(U179="cliff",IF(J179&lt;=W179,V179*J179,IF(J179&lt;=Y179,X179*J179,Z179*J179)),V179*MIN(J179,W179)+X179*MAX(0,MIN(J179,Y179)-W179)+Z179*MAX(0,J179-Y179))))</f>
        <v>0</v>
      </c>
      <c r="L179" s="17" t="n">
        <f aca="false">IF(J179=0,0,IF(AND(ISNUMBER(AA179),J179&gt;=AA179),0,IF(J179&lt;=10,0.3,0.4)))</f>
        <v>0</v>
      </c>
      <c r="M179" s="17" t="n">
        <f aca="false">N(H179)*J179+IF(I179="Y",0.0165*J179,0)+IF(Settings!$B$6="Yes",Settings!$B$7,0)</f>
        <v>0</v>
      </c>
      <c r="N179" s="17" t="n">
        <f aca="false">K179+L179+M179</f>
        <v>0</v>
      </c>
      <c r="O179" s="17" t="n">
        <f aca="false">IF(ISNUMBER(C179),C179+N(D179)-N179,0)</f>
        <v>0</v>
      </c>
      <c r="P179" s="17" t="n">
        <f aca="false">IF(ISNUMBER(C179),O179-N(E179)-N(F179)-N(G179),0)</f>
        <v>0</v>
      </c>
      <c r="Q179" s="18" t="str">
        <f aca="false">IF(AND(ISNUMBER(C179),C179+N(D179)&gt;0),P179/(C179+N(D179)),"")</f>
        <v/>
      </c>
      <c r="R179" s="18" t="str">
        <f aca="false">IF(AND(ISNUMBER(C179),C179&gt;0),N179/C179,"")</f>
        <v/>
      </c>
      <c r="S179" s="19" t="str">
        <f aca="false">IF(OR(U179&lt;&gt;"cliff",J179=0),"",IF(AND(J179&gt;W179*0.85,J179&lt;=W179),"Just under a cliff",IF(AND(U179="cliff",J179&gt;W179,J179&lt;=W179*1.15),"Just over a cliff","")))</f>
        <v/>
      </c>
      <c r="U179" s="0" t="str">
        <f aca="false">IF(B179="","",IF(Settings!$B$4="Basic Store or higher",INDEX(Rates!$H$5:$H$25,MATCH(B179,Rates!$A$5:$A$25,0)),INDEX(Rates!$B$5:$B$25,MATCH(B179,Rates!$A$5:$A$25,0))))</f>
        <v/>
      </c>
      <c r="V179" s="0" t="str">
        <f aca="false">IF(B179="","",IF(Settings!$B$4="Basic Store or higher",INDEX(Rates!$I$5:$I$25,MATCH(B179,Rates!$A$5:$A$25,0)),INDEX(Rates!$C$5:$C$25,MATCH(B179,Rates!$A$5:$A$25,0))))</f>
        <v/>
      </c>
      <c r="W179" s="0" t="str">
        <f aca="false">IF(B179="","",IF(Settings!$B$4="Basic Store or higher",INDEX(Rates!$J$5:$J$25,MATCH(B179,Rates!$A$5:$A$25,0)),INDEX(Rates!$D$5:$D$25,MATCH(B179,Rates!$A$5:$A$25,0))))</f>
        <v/>
      </c>
      <c r="X179" s="0" t="str">
        <f aca="false">IF(B179="","",IF(Settings!$B$4="Basic Store or higher",INDEX(Rates!$K$5:$K$25,MATCH(B179,Rates!$A$5:$A$25,0)),INDEX(Rates!$E$5:$E$25,MATCH(B179,Rates!$A$5:$A$25,0))))</f>
        <v/>
      </c>
      <c r="Y179" s="0" t="str">
        <f aca="false">IF(B179="","",IF(Settings!$B$4="Basic Store or higher",INDEX(Rates!$L$5:$L$25,MATCH(B179,Rates!$A$5:$A$25,0)),INDEX(Rates!$F$5:$F$25,MATCH(B179,Rates!$A$5:$A$25,0))))</f>
        <v/>
      </c>
      <c r="Z179" s="0" t="str">
        <f aca="false">IF(B179="","",IF(Settings!$B$4="Basic Store or higher",INDEX(Rates!$M$5:$M$25,MATCH(B179,Rates!$A$5:$A$25,0)),INDEX(Rates!$G$5:$G$25,MATCH(B179,Rates!$A$5:$A$25,0))))</f>
        <v/>
      </c>
      <c r="AA179" s="0" t="str">
        <f aca="false">IF(B179="","",INDEX(Rates!$N$5:$N$25,MATCH(B179,Rates!$A$5:$A$25,0)))</f>
        <v/>
      </c>
    </row>
    <row r="180" customFormat="false" ht="15" hidden="false" customHeight="false" outlineLevel="0" collapsed="false">
      <c r="A180" s="8"/>
      <c r="B180" s="8"/>
      <c r="C180" s="15"/>
      <c r="D180" s="15"/>
      <c r="E180" s="15"/>
      <c r="F180" s="15"/>
      <c r="G180" s="15"/>
      <c r="H180" s="16"/>
      <c r="I180" s="8"/>
      <c r="J180" s="17" t="n">
        <f aca="false">IF(ISNUMBER(C180),(C180+N(D180))*(1+Settings!$B$5),0)</f>
        <v>0</v>
      </c>
      <c r="K180" s="17" t="n">
        <f aca="false">IF(OR(B180="",J180=0),0,IF(U180="flat",V180*J180,IF(U180="cliff",IF(J180&lt;=W180,V180*J180,IF(J180&lt;=Y180,X180*J180,Z180*J180)),V180*MIN(J180,W180)+X180*MAX(0,MIN(J180,Y180)-W180)+Z180*MAX(0,J180-Y180))))</f>
        <v>0</v>
      </c>
      <c r="L180" s="17" t="n">
        <f aca="false">IF(J180=0,0,IF(AND(ISNUMBER(AA180),J180&gt;=AA180),0,IF(J180&lt;=10,0.3,0.4)))</f>
        <v>0</v>
      </c>
      <c r="M180" s="17" t="n">
        <f aca="false">N(H180)*J180+IF(I180="Y",0.0165*J180,0)+IF(Settings!$B$6="Yes",Settings!$B$7,0)</f>
        <v>0</v>
      </c>
      <c r="N180" s="17" t="n">
        <f aca="false">K180+L180+M180</f>
        <v>0</v>
      </c>
      <c r="O180" s="17" t="n">
        <f aca="false">IF(ISNUMBER(C180),C180+N(D180)-N180,0)</f>
        <v>0</v>
      </c>
      <c r="P180" s="17" t="n">
        <f aca="false">IF(ISNUMBER(C180),O180-N(E180)-N(F180)-N(G180),0)</f>
        <v>0</v>
      </c>
      <c r="Q180" s="18" t="str">
        <f aca="false">IF(AND(ISNUMBER(C180),C180+N(D180)&gt;0),P180/(C180+N(D180)),"")</f>
        <v/>
      </c>
      <c r="R180" s="18" t="str">
        <f aca="false">IF(AND(ISNUMBER(C180),C180&gt;0),N180/C180,"")</f>
        <v/>
      </c>
      <c r="S180" s="19" t="str">
        <f aca="false">IF(OR(U180&lt;&gt;"cliff",J180=0),"",IF(AND(J180&gt;W180*0.85,J180&lt;=W180),"Just under a cliff",IF(AND(U180="cliff",J180&gt;W180,J180&lt;=W180*1.15),"Just over a cliff","")))</f>
        <v/>
      </c>
      <c r="U180" s="0" t="str">
        <f aca="false">IF(B180="","",IF(Settings!$B$4="Basic Store or higher",INDEX(Rates!$H$5:$H$25,MATCH(B180,Rates!$A$5:$A$25,0)),INDEX(Rates!$B$5:$B$25,MATCH(B180,Rates!$A$5:$A$25,0))))</f>
        <v/>
      </c>
      <c r="V180" s="0" t="str">
        <f aca="false">IF(B180="","",IF(Settings!$B$4="Basic Store or higher",INDEX(Rates!$I$5:$I$25,MATCH(B180,Rates!$A$5:$A$25,0)),INDEX(Rates!$C$5:$C$25,MATCH(B180,Rates!$A$5:$A$25,0))))</f>
        <v/>
      </c>
      <c r="W180" s="0" t="str">
        <f aca="false">IF(B180="","",IF(Settings!$B$4="Basic Store or higher",INDEX(Rates!$J$5:$J$25,MATCH(B180,Rates!$A$5:$A$25,0)),INDEX(Rates!$D$5:$D$25,MATCH(B180,Rates!$A$5:$A$25,0))))</f>
        <v/>
      </c>
      <c r="X180" s="0" t="str">
        <f aca="false">IF(B180="","",IF(Settings!$B$4="Basic Store or higher",INDEX(Rates!$K$5:$K$25,MATCH(B180,Rates!$A$5:$A$25,0)),INDEX(Rates!$E$5:$E$25,MATCH(B180,Rates!$A$5:$A$25,0))))</f>
        <v/>
      </c>
      <c r="Y180" s="0" t="str">
        <f aca="false">IF(B180="","",IF(Settings!$B$4="Basic Store or higher",INDEX(Rates!$L$5:$L$25,MATCH(B180,Rates!$A$5:$A$25,0)),INDEX(Rates!$F$5:$F$25,MATCH(B180,Rates!$A$5:$A$25,0))))</f>
        <v/>
      </c>
      <c r="Z180" s="0" t="str">
        <f aca="false">IF(B180="","",IF(Settings!$B$4="Basic Store or higher",INDEX(Rates!$M$5:$M$25,MATCH(B180,Rates!$A$5:$A$25,0)),INDEX(Rates!$G$5:$G$25,MATCH(B180,Rates!$A$5:$A$25,0))))</f>
        <v/>
      </c>
      <c r="AA180" s="0" t="str">
        <f aca="false">IF(B180="","",INDEX(Rates!$N$5:$N$25,MATCH(B180,Rates!$A$5:$A$25,0)))</f>
        <v/>
      </c>
    </row>
    <row r="181" customFormat="false" ht="15" hidden="false" customHeight="false" outlineLevel="0" collapsed="false">
      <c r="A181" s="8"/>
      <c r="B181" s="8"/>
      <c r="C181" s="15"/>
      <c r="D181" s="15"/>
      <c r="E181" s="15"/>
      <c r="F181" s="15"/>
      <c r="G181" s="15"/>
      <c r="H181" s="16"/>
      <c r="I181" s="8"/>
      <c r="J181" s="17" t="n">
        <f aca="false">IF(ISNUMBER(C181),(C181+N(D181))*(1+Settings!$B$5),0)</f>
        <v>0</v>
      </c>
      <c r="K181" s="17" t="n">
        <f aca="false">IF(OR(B181="",J181=0),0,IF(U181="flat",V181*J181,IF(U181="cliff",IF(J181&lt;=W181,V181*J181,IF(J181&lt;=Y181,X181*J181,Z181*J181)),V181*MIN(J181,W181)+X181*MAX(0,MIN(J181,Y181)-W181)+Z181*MAX(0,J181-Y181))))</f>
        <v>0</v>
      </c>
      <c r="L181" s="17" t="n">
        <f aca="false">IF(J181=0,0,IF(AND(ISNUMBER(AA181),J181&gt;=AA181),0,IF(J181&lt;=10,0.3,0.4)))</f>
        <v>0</v>
      </c>
      <c r="M181" s="17" t="n">
        <f aca="false">N(H181)*J181+IF(I181="Y",0.0165*J181,0)+IF(Settings!$B$6="Yes",Settings!$B$7,0)</f>
        <v>0</v>
      </c>
      <c r="N181" s="17" t="n">
        <f aca="false">K181+L181+M181</f>
        <v>0</v>
      </c>
      <c r="O181" s="17" t="n">
        <f aca="false">IF(ISNUMBER(C181),C181+N(D181)-N181,0)</f>
        <v>0</v>
      </c>
      <c r="P181" s="17" t="n">
        <f aca="false">IF(ISNUMBER(C181),O181-N(E181)-N(F181)-N(G181),0)</f>
        <v>0</v>
      </c>
      <c r="Q181" s="18" t="str">
        <f aca="false">IF(AND(ISNUMBER(C181),C181+N(D181)&gt;0),P181/(C181+N(D181)),"")</f>
        <v/>
      </c>
      <c r="R181" s="18" t="str">
        <f aca="false">IF(AND(ISNUMBER(C181),C181&gt;0),N181/C181,"")</f>
        <v/>
      </c>
      <c r="S181" s="19" t="str">
        <f aca="false">IF(OR(U181&lt;&gt;"cliff",J181=0),"",IF(AND(J181&gt;W181*0.85,J181&lt;=W181),"Just under a cliff",IF(AND(U181="cliff",J181&gt;W181,J181&lt;=W181*1.15),"Just over a cliff","")))</f>
        <v/>
      </c>
      <c r="U181" s="0" t="str">
        <f aca="false">IF(B181="","",IF(Settings!$B$4="Basic Store or higher",INDEX(Rates!$H$5:$H$25,MATCH(B181,Rates!$A$5:$A$25,0)),INDEX(Rates!$B$5:$B$25,MATCH(B181,Rates!$A$5:$A$25,0))))</f>
        <v/>
      </c>
      <c r="V181" s="0" t="str">
        <f aca="false">IF(B181="","",IF(Settings!$B$4="Basic Store or higher",INDEX(Rates!$I$5:$I$25,MATCH(B181,Rates!$A$5:$A$25,0)),INDEX(Rates!$C$5:$C$25,MATCH(B181,Rates!$A$5:$A$25,0))))</f>
        <v/>
      </c>
      <c r="W181" s="0" t="str">
        <f aca="false">IF(B181="","",IF(Settings!$B$4="Basic Store or higher",INDEX(Rates!$J$5:$J$25,MATCH(B181,Rates!$A$5:$A$25,0)),INDEX(Rates!$D$5:$D$25,MATCH(B181,Rates!$A$5:$A$25,0))))</f>
        <v/>
      </c>
      <c r="X181" s="0" t="str">
        <f aca="false">IF(B181="","",IF(Settings!$B$4="Basic Store or higher",INDEX(Rates!$K$5:$K$25,MATCH(B181,Rates!$A$5:$A$25,0)),INDEX(Rates!$E$5:$E$25,MATCH(B181,Rates!$A$5:$A$25,0))))</f>
        <v/>
      </c>
      <c r="Y181" s="0" t="str">
        <f aca="false">IF(B181="","",IF(Settings!$B$4="Basic Store or higher",INDEX(Rates!$L$5:$L$25,MATCH(B181,Rates!$A$5:$A$25,0)),INDEX(Rates!$F$5:$F$25,MATCH(B181,Rates!$A$5:$A$25,0))))</f>
        <v/>
      </c>
      <c r="Z181" s="0" t="str">
        <f aca="false">IF(B181="","",IF(Settings!$B$4="Basic Store or higher",INDEX(Rates!$M$5:$M$25,MATCH(B181,Rates!$A$5:$A$25,0)),INDEX(Rates!$G$5:$G$25,MATCH(B181,Rates!$A$5:$A$25,0))))</f>
        <v/>
      </c>
      <c r="AA181" s="0" t="str">
        <f aca="false">IF(B181="","",INDEX(Rates!$N$5:$N$25,MATCH(B181,Rates!$A$5:$A$25,0)))</f>
        <v/>
      </c>
    </row>
    <row r="182" customFormat="false" ht="15" hidden="false" customHeight="false" outlineLevel="0" collapsed="false">
      <c r="A182" s="8"/>
      <c r="B182" s="8"/>
      <c r="C182" s="15"/>
      <c r="D182" s="15"/>
      <c r="E182" s="15"/>
      <c r="F182" s="15"/>
      <c r="G182" s="15"/>
      <c r="H182" s="16"/>
      <c r="I182" s="8"/>
      <c r="J182" s="17" t="n">
        <f aca="false">IF(ISNUMBER(C182),(C182+N(D182))*(1+Settings!$B$5),0)</f>
        <v>0</v>
      </c>
      <c r="K182" s="17" t="n">
        <f aca="false">IF(OR(B182="",J182=0),0,IF(U182="flat",V182*J182,IF(U182="cliff",IF(J182&lt;=W182,V182*J182,IF(J182&lt;=Y182,X182*J182,Z182*J182)),V182*MIN(J182,W182)+X182*MAX(0,MIN(J182,Y182)-W182)+Z182*MAX(0,J182-Y182))))</f>
        <v>0</v>
      </c>
      <c r="L182" s="17" t="n">
        <f aca="false">IF(J182=0,0,IF(AND(ISNUMBER(AA182),J182&gt;=AA182),0,IF(J182&lt;=10,0.3,0.4)))</f>
        <v>0</v>
      </c>
      <c r="M182" s="17" t="n">
        <f aca="false">N(H182)*J182+IF(I182="Y",0.0165*J182,0)+IF(Settings!$B$6="Yes",Settings!$B$7,0)</f>
        <v>0</v>
      </c>
      <c r="N182" s="17" t="n">
        <f aca="false">K182+L182+M182</f>
        <v>0</v>
      </c>
      <c r="O182" s="17" t="n">
        <f aca="false">IF(ISNUMBER(C182),C182+N(D182)-N182,0)</f>
        <v>0</v>
      </c>
      <c r="P182" s="17" t="n">
        <f aca="false">IF(ISNUMBER(C182),O182-N(E182)-N(F182)-N(G182),0)</f>
        <v>0</v>
      </c>
      <c r="Q182" s="18" t="str">
        <f aca="false">IF(AND(ISNUMBER(C182),C182+N(D182)&gt;0),P182/(C182+N(D182)),"")</f>
        <v/>
      </c>
      <c r="R182" s="18" t="str">
        <f aca="false">IF(AND(ISNUMBER(C182),C182&gt;0),N182/C182,"")</f>
        <v/>
      </c>
      <c r="S182" s="19" t="str">
        <f aca="false">IF(OR(U182&lt;&gt;"cliff",J182=0),"",IF(AND(J182&gt;W182*0.85,J182&lt;=W182),"Just under a cliff",IF(AND(U182="cliff",J182&gt;W182,J182&lt;=W182*1.15),"Just over a cliff","")))</f>
        <v/>
      </c>
      <c r="U182" s="0" t="str">
        <f aca="false">IF(B182="","",IF(Settings!$B$4="Basic Store or higher",INDEX(Rates!$H$5:$H$25,MATCH(B182,Rates!$A$5:$A$25,0)),INDEX(Rates!$B$5:$B$25,MATCH(B182,Rates!$A$5:$A$25,0))))</f>
        <v/>
      </c>
      <c r="V182" s="0" t="str">
        <f aca="false">IF(B182="","",IF(Settings!$B$4="Basic Store or higher",INDEX(Rates!$I$5:$I$25,MATCH(B182,Rates!$A$5:$A$25,0)),INDEX(Rates!$C$5:$C$25,MATCH(B182,Rates!$A$5:$A$25,0))))</f>
        <v/>
      </c>
      <c r="W182" s="0" t="str">
        <f aca="false">IF(B182="","",IF(Settings!$B$4="Basic Store or higher",INDEX(Rates!$J$5:$J$25,MATCH(B182,Rates!$A$5:$A$25,0)),INDEX(Rates!$D$5:$D$25,MATCH(B182,Rates!$A$5:$A$25,0))))</f>
        <v/>
      </c>
      <c r="X182" s="0" t="str">
        <f aca="false">IF(B182="","",IF(Settings!$B$4="Basic Store or higher",INDEX(Rates!$K$5:$K$25,MATCH(B182,Rates!$A$5:$A$25,0)),INDEX(Rates!$E$5:$E$25,MATCH(B182,Rates!$A$5:$A$25,0))))</f>
        <v/>
      </c>
      <c r="Y182" s="0" t="str">
        <f aca="false">IF(B182="","",IF(Settings!$B$4="Basic Store or higher",INDEX(Rates!$L$5:$L$25,MATCH(B182,Rates!$A$5:$A$25,0)),INDEX(Rates!$F$5:$F$25,MATCH(B182,Rates!$A$5:$A$25,0))))</f>
        <v/>
      </c>
      <c r="Z182" s="0" t="str">
        <f aca="false">IF(B182="","",IF(Settings!$B$4="Basic Store or higher",INDEX(Rates!$M$5:$M$25,MATCH(B182,Rates!$A$5:$A$25,0)),INDEX(Rates!$G$5:$G$25,MATCH(B182,Rates!$A$5:$A$25,0))))</f>
        <v/>
      </c>
      <c r="AA182" s="0" t="str">
        <f aca="false">IF(B182="","",INDEX(Rates!$N$5:$N$25,MATCH(B182,Rates!$A$5:$A$25,0)))</f>
        <v/>
      </c>
    </row>
    <row r="183" customFormat="false" ht="15" hidden="false" customHeight="false" outlineLevel="0" collapsed="false">
      <c r="A183" s="8"/>
      <c r="B183" s="8"/>
      <c r="C183" s="15"/>
      <c r="D183" s="15"/>
      <c r="E183" s="15"/>
      <c r="F183" s="15"/>
      <c r="G183" s="15"/>
      <c r="H183" s="16"/>
      <c r="I183" s="8"/>
      <c r="J183" s="17" t="n">
        <f aca="false">IF(ISNUMBER(C183),(C183+N(D183))*(1+Settings!$B$5),0)</f>
        <v>0</v>
      </c>
      <c r="K183" s="17" t="n">
        <f aca="false">IF(OR(B183="",J183=0),0,IF(U183="flat",V183*J183,IF(U183="cliff",IF(J183&lt;=W183,V183*J183,IF(J183&lt;=Y183,X183*J183,Z183*J183)),V183*MIN(J183,W183)+X183*MAX(0,MIN(J183,Y183)-W183)+Z183*MAX(0,J183-Y183))))</f>
        <v>0</v>
      </c>
      <c r="L183" s="17" t="n">
        <f aca="false">IF(J183=0,0,IF(AND(ISNUMBER(AA183),J183&gt;=AA183),0,IF(J183&lt;=10,0.3,0.4)))</f>
        <v>0</v>
      </c>
      <c r="M183" s="17" t="n">
        <f aca="false">N(H183)*J183+IF(I183="Y",0.0165*J183,0)+IF(Settings!$B$6="Yes",Settings!$B$7,0)</f>
        <v>0</v>
      </c>
      <c r="N183" s="17" t="n">
        <f aca="false">K183+L183+M183</f>
        <v>0</v>
      </c>
      <c r="O183" s="17" t="n">
        <f aca="false">IF(ISNUMBER(C183),C183+N(D183)-N183,0)</f>
        <v>0</v>
      </c>
      <c r="P183" s="17" t="n">
        <f aca="false">IF(ISNUMBER(C183),O183-N(E183)-N(F183)-N(G183),0)</f>
        <v>0</v>
      </c>
      <c r="Q183" s="18" t="str">
        <f aca="false">IF(AND(ISNUMBER(C183),C183+N(D183)&gt;0),P183/(C183+N(D183)),"")</f>
        <v/>
      </c>
      <c r="R183" s="18" t="str">
        <f aca="false">IF(AND(ISNUMBER(C183),C183&gt;0),N183/C183,"")</f>
        <v/>
      </c>
      <c r="S183" s="19" t="str">
        <f aca="false">IF(OR(U183&lt;&gt;"cliff",J183=0),"",IF(AND(J183&gt;W183*0.85,J183&lt;=W183),"Just under a cliff",IF(AND(U183="cliff",J183&gt;W183,J183&lt;=W183*1.15),"Just over a cliff","")))</f>
        <v/>
      </c>
      <c r="U183" s="0" t="str">
        <f aca="false">IF(B183="","",IF(Settings!$B$4="Basic Store or higher",INDEX(Rates!$H$5:$H$25,MATCH(B183,Rates!$A$5:$A$25,0)),INDEX(Rates!$B$5:$B$25,MATCH(B183,Rates!$A$5:$A$25,0))))</f>
        <v/>
      </c>
      <c r="V183" s="0" t="str">
        <f aca="false">IF(B183="","",IF(Settings!$B$4="Basic Store or higher",INDEX(Rates!$I$5:$I$25,MATCH(B183,Rates!$A$5:$A$25,0)),INDEX(Rates!$C$5:$C$25,MATCH(B183,Rates!$A$5:$A$25,0))))</f>
        <v/>
      </c>
      <c r="W183" s="0" t="str">
        <f aca="false">IF(B183="","",IF(Settings!$B$4="Basic Store or higher",INDEX(Rates!$J$5:$J$25,MATCH(B183,Rates!$A$5:$A$25,0)),INDEX(Rates!$D$5:$D$25,MATCH(B183,Rates!$A$5:$A$25,0))))</f>
        <v/>
      </c>
      <c r="X183" s="0" t="str">
        <f aca="false">IF(B183="","",IF(Settings!$B$4="Basic Store or higher",INDEX(Rates!$K$5:$K$25,MATCH(B183,Rates!$A$5:$A$25,0)),INDEX(Rates!$E$5:$E$25,MATCH(B183,Rates!$A$5:$A$25,0))))</f>
        <v/>
      </c>
      <c r="Y183" s="0" t="str">
        <f aca="false">IF(B183="","",IF(Settings!$B$4="Basic Store or higher",INDEX(Rates!$L$5:$L$25,MATCH(B183,Rates!$A$5:$A$25,0)),INDEX(Rates!$F$5:$F$25,MATCH(B183,Rates!$A$5:$A$25,0))))</f>
        <v/>
      </c>
      <c r="Z183" s="0" t="str">
        <f aca="false">IF(B183="","",IF(Settings!$B$4="Basic Store or higher",INDEX(Rates!$M$5:$M$25,MATCH(B183,Rates!$A$5:$A$25,0)),INDEX(Rates!$G$5:$G$25,MATCH(B183,Rates!$A$5:$A$25,0))))</f>
        <v/>
      </c>
      <c r="AA183" s="0" t="str">
        <f aca="false">IF(B183="","",INDEX(Rates!$N$5:$N$25,MATCH(B183,Rates!$A$5:$A$25,0)))</f>
        <v/>
      </c>
    </row>
    <row r="184" customFormat="false" ht="15" hidden="false" customHeight="false" outlineLevel="0" collapsed="false">
      <c r="A184" s="8"/>
      <c r="B184" s="8"/>
      <c r="C184" s="15"/>
      <c r="D184" s="15"/>
      <c r="E184" s="15"/>
      <c r="F184" s="15"/>
      <c r="G184" s="15"/>
      <c r="H184" s="16"/>
      <c r="I184" s="8"/>
      <c r="J184" s="17" t="n">
        <f aca="false">IF(ISNUMBER(C184),(C184+N(D184))*(1+Settings!$B$5),0)</f>
        <v>0</v>
      </c>
      <c r="K184" s="17" t="n">
        <f aca="false">IF(OR(B184="",J184=0),0,IF(U184="flat",V184*J184,IF(U184="cliff",IF(J184&lt;=W184,V184*J184,IF(J184&lt;=Y184,X184*J184,Z184*J184)),V184*MIN(J184,W184)+X184*MAX(0,MIN(J184,Y184)-W184)+Z184*MAX(0,J184-Y184))))</f>
        <v>0</v>
      </c>
      <c r="L184" s="17" t="n">
        <f aca="false">IF(J184=0,0,IF(AND(ISNUMBER(AA184),J184&gt;=AA184),0,IF(J184&lt;=10,0.3,0.4)))</f>
        <v>0</v>
      </c>
      <c r="M184" s="17" t="n">
        <f aca="false">N(H184)*J184+IF(I184="Y",0.0165*J184,0)+IF(Settings!$B$6="Yes",Settings!$B$7,0)</f>
        <v>0</v>
      </c>
      <c r="N184" s="17" t="n">
        <f aca="false">K184+L184+M184</f>
        <v>0</v>
      </c>
      <c r="O184" s="17" t="n">
        <f aca="false">IF(ISNUMBER(C184),C184+N(D184)-N184,0)</f>
        <v>0</v>
      </c>
      <c r="P184" s="17" t="n">
        <f aca="false">IF(ISNUMBER(C184),O184-N(E184)-N(F184)-N(G184),0)</f>
        <v>0</v>
      </c>
      <c r="Q184" s="18" t="str">
        <f aca="false">IF(AND(ISNUMBER(C184),C184+N(D184)&gt;0),P184/(C184+N(D184)),"")</f>
        <v/>
      </c>
      <c r="R184" s="18" t="str">
        <f aca="false">IF(AND(ISNUMBER(C184),C184&gt;0),N184/C184,"")</f>
        <v/>
      </c>
      <c r="S184" s="19" t="str">
        <f aca="false">IF(OR(U184&lt;&gt;"cliff",J184=0),"",IF(AND(J184&gt;W184*0.85,J184&lt;=W184),"Just under a cliff",IF(AND(U184="cliff",J184&gt;W184,J184&lt;=W184*1.15),"Just over a cliff","")))</f>
        <v/>
      </c>
      <c r="U184" s="0" t="str">
        <f aca="false">IF(B184="","",IF(Settings!$B$4="Basic Store or higher",INDEX(Rates!$H$5:$H$25,MATCH(B184,Rates!$A$5:$A$25,0)),INDEX(Rates!$B$5:$B$25,MATCH(B184,Rates!$A$5:$A$25,0))))</f>
        <v/>
      </c>
      <c r="V184" s="0" t="str">
        <f aca="false">IF(B184="","",IF(Settings!$B$4="Basic Store or higher",INDEX(Rates!$I$5:$I$25,MATCH(B184,Rates!$A$5:$A$25,0)),INDEX(Rates!$C$5:$C$25,MATCH(B184,Rates!$A$5:$A$25,0))))</f>
        <v/>
      </c>
      <c r="W184" s="0" t="str">
        <f aca="false">IF(B184="","",IF(Settings!$B$4="Basic Store or higher",INDEX(Rates!$J$5:$J$25,MATCH(B184,Rates!$A$5:$A$25,0)),INDEX(Rates!$D$5:$D$25,MATCH(B184,Rates!$A$5:$A$25,0))))</f>
        <v/>
      </c>
      <c r="X184" s="0" t="str">
        <f aca="false">IF(B184="","",IF(Settings!$B$4="Basic Store or higher",INDEX(Rates!$K$5:$K$25,MATCH(B184,Rates!$A$5:$A$25,0)),INDEX(Rates!$E$5:$E$25,MATCH(B184,Rates!$A$5:$A$25,0))))</f>
        <v/>
      </c>
      <c r="Y184" s="0" t="str">
        <f aca="false">IF(B184="","",IF(Settings!$B$4="Basic Store or higher",INDEX(Rates!$L$5:$L$25,MATCH(B184,Rates!$A$5:$A$25,0)),INDEX(Rates!$F$5:$F$25,MATCH(B184,Rates!$A$5:$A$25,0))))</f>
        <v/>
      </c>
      <c r="Z184" s="0" t="str">
        <f aca="false">IF(B184="","",IF(Settings!$B$4="Basic Store or higher",INDEX(Rates!$M$5:$M$25,MATCH(B184,Rates!$A$5:$A$25,0)),INDEX(Rates!$G$5:$G$25,MATCH(B184,Rates!$A$5:$A$25,0))))</f>
        <v/>
      </c>
      <c r="AA184" s="0" t="str">
        <f aca="false">IF(B184="","",INDEX(Rates!$N$5:$N$25,MATCH(B184,Rates!$A$5:$A$25,0)))</f>
        <v/>
      </c>
    </row>
    <row r="185" customFormat="false" ht="15" hidden="false" customHeight="false" outlineLevel="0" collapsed="false">
      <c r="A185" s="8"/>
      <c r="B185" s="8"/>
      <c r="C185" s="15"/>
      <c r="D185" s="15"/>
      <c r="E185" s="15"/>
      <c r="F185" s="15"/>
      <c r="G185" s="15"/>
      <c r="H185" s="16"/>
      <c r="I185" s="8"/>
      <c r="J185" s="17" t="n">
        <f aca="false">IF(ISNUMBER(C185),(C185+N(D185))*(1+Settings!$B$5),0)</f>
        <v>0</v>
      </c>
      <c r="K185" s="17" t="n">
        <f aca="false">IF(OR(B185="",J185=0),0,IF(U185="flat",V185*J185,IF(U185="cliff",IF(J185&lt;=W185,V185*J185,IF(J185&lt;=Y185,X185*J185,Z185*J185)),V185*MIN(J185,W185)+X185*MAX(0,MIN(J185,Y185)-W185)+Z185*MAX(0,J185-Y185))))</f>
        <v>0</v>
      </c>
      <c r="L185" s="17" t="n">
        <f aca="false">IF(J185=0,0,IF(AND(ISNUMBER(AA185),J185&gt;=AA185),0,IF(J185&lt;=10,0.3,0.4)))</f>
        <v>0</v>
      </c>
      <c r="M185" s="17" t="n">
        <f aca="false">N(H185)*J185+IF(I185="Y",0.0165*J185,0)+IF(Settings!$B$6="Yes",Settings!$B$7,0)</f>
        <v>0</v>
      </c>
      <c r="N185" s="17" t="n">
        <f aca="false">K185+L185+M185</f>
        <v>0</v>
      </c>
      <c r="O185" s="17" t="n">
        <f aca="false">IF(ISNUMBER(C185),C185+N(D185)-N185,0)</f>
        <v>0</v>
      </c>
      <c r="P185" s="17" t="n">
        <f aca="false">IF(ISNUMBER(C185),O185-N(E185)-N(F185)-N(G185),0)</f>
        <v>0</v>
      </c>
      <c r="Q185" s="18" t="str">
        <f aca="false">IF(AND(ISNUMBER(C185),C185+N(D185)&gt;0),P185/(C185+N(D185)),"")</f>
        <v/>
      </c>
      <c r="R185" s="18" t="str">
        <f aca="false">IF(AND(ISNUMBER(C185),C185&gt;0),N185/C185,"")</f>
        <v/>
      </c>
      <c r="S185" s="19" t="str">
        <f aca="false">IF(OR(U185&lt;&gt;"cliff",J185=0),"",IF(AND(J185&gt;W185*0.85,J185&lt;=W185),"Just under a cliff",IF(AND(U185="cliff",J185&gt;W185,J185&lt;=W185*1.15),"Just over a cliff","")))</f>
        <v/>
      </c>
      <c r="U185" s="0" t="str">
        <f aca="false">IF(B185="","",IF(Settings!$B$4="Basic Store or higher",INDEX(Rates!$H$5:$H$25,MATCH(B185,Rates!$A$5:$A$25,0)),INDEX(Rates!$B$5:$B$25,MATCH(B185,Rates!$A$5:$A$25,0))))</f>
        <v/>
      </c>
      <c r="V185" s="0" t="str">
        <f aca="false">IF(B185="","",IF(Settings!$B$4="Basic Store or higher",INDEX(Rates!$I$5:$I$25,MATCH(B185,Rates!$A$5:$A$25,0)),INDEX(Rates!$C$5:$C$25,MATCH(B185,Rates!$A$5:$A$25,0))))</f>
        <v/>
      </c>
      <c r="W185" s="0" t="str">
        <f aca="false">IF(B185="","",IF(Settings!$B$4="Basic Store or higher",INDEX(Rates!$J$5:$J$25,MATCH(B185,Rates!$A$5:$A$25,0)),INDEX(Rates!$D$5:$D$25,MATCH(B185,Rates!$A$5:$A$25,0))))</f>
        <v/>
      </c>
      <c r="X185" s="0" t="str">
        <f aca="false">IF(B185="","",IF(Settings!$B$4="Basic Store or higher",INDEX(Rates!$K$5:$K$25,MATCH(B185,Rates!$A$5:$A$25,0)),INDEX(Rates!$E$5:$E$25,MATCH(B185,Rates!$A$5:$A$25,0))))</f>
        <v/>
      </c>
      <c r="Y185" s="0" t="str">
        <f aca="false">IF(B185="","",IF(Settings!$B$4="Basic Store or higher",INDEX(Rates!$L$5:$L$25,MATCH(B185,Rates!$A$5:$A$25,0)),INDEX(Rates!$F$5:$F$25,MATCH(B185,Rates!$A$5:$A$25,0))))</f>
        <v/>
      </c>
      <c r="Z185" s="0" t="str">
        <f aca="false">IF(B185="","",IF(Settings!$B$4="Basic Store or higher",INDEX(Rates!$M$5:$M$25,MATCH(B185,Rates!$A$5:$A$25,0)),INDEX(Rates!$G$5:$G$25,MATCH(B185,Rates!$A$5:$A$25,0))))</f>
        <v/>
      </c>
      <c r="AA185" s="0" t="str">
        <f aca="false">IF(B185="","",INDEX(Rates!$N$5:$N$25,MATCH(B185,Rates!$A$5:$A$25,0)))</f>
        <v/>
      </c>
    </row>
    <row r="186" customFormat="false" ht="15" hidden="false" customHeight="false" outlineLevel="0" collapsed="false">
      <c r="A186" s="8"/>
      <c r="B186" s="8"/>
      <c r="C186" s="15"/>
      <c r="D186" s="15"/>
      <c r="E186" s="15"/>
      <c r="F186" s="15"/>
      <c r="G186" s="15"/>
      <c r="H186" s="16"/>
      <c r="I186" s="8"/>
      <c r="J186" s="17" t="n">
        <f aca="false">IF(ISNUMBER(C186),(C186+N(D186))*(1+Settings!$B$5),0)</f>
        <v>0</v>
      </c>
      <c r="K186" s="17" t="n">
        <f aca="false">IF(OR(B186="",J186=0),0,IF(U186="flat",V186*J186,IF(U186="cliff",IF(J186&lt;=W186,V186*J186,IF(J186&lt;=Y186,X186*J186,Z186*J186)),V186*MIN(J186,W186)+X186*MAX(0,MIN(J186,Y186)-W186)+Z186*MAX(0,J186-Y186))))</f>
        <v>0</v>
      </c>
      <c r="L186" s="17" t="n">
        <f aca="false">IF(J186=0,0,IF(AND(ISNUMBER(AA186),J186&gt;=AA186),0,IF(J186&lt;=10,0.3,0.4)))</f>
        <v>0</v>
      </c>
      <c r="M186" s="17" t="n">
        <f aca="false">N(H186)*J186+IF(I186="Y",0.0165*J186,0)+IF(Settings!$B$6="Yes",Settings!$B$7,0)</f>
        <v>0</v>
      </c>
      <c r="N186" s="17" t="n">
        <f aca="false">K186+L186+M186</f>
        <v>0</v>
      </c>
      <c r="O186" s="17" t="n">
        <f aca="false">IF(ISNUMBER(C186),C186+N(D186)-N186,0)</f>
        <v>0</v>
      </c>
      <c r="P186" s="17" t="n">
        <f aca="false">IF(ISNUMBER(C186),O186-N(E186)-N(F186)-N(G186),0)</f>
        <v>0</v>
      </c>
      <c r="Q186" s="18" t="str">
        <f aca="false">IF(AND(ISNUMBER(C186),C186+N(D186)&gt;0),P186/(C186+N(D186)),"")</f>
        <v/>
      </c>
      <c r="R186" s="18" t="str">
        <f aca="false">IF(AND(ISNUMBER(C186),C186&gt;0),N186/C186,"")</f>
        <v/>
      </c>
      <c r="S186" s="19" t="str">
        <f aca="false">IF(OR(U186&lt;&gt;"cliff",J186=0),"",IF(AND(J186&gt;W186*0.85,J186&lt;=W186),"Just under a cliff",IF(AND(U186="cliff",J186&gt;W186,J186&lt;=W186*1.15),"Just over a cliff","")))</f>
        <v/>
      </c>
      <c r="U186" s="0" t="str">
        <f aca="false">IF(B186="","",IF(Settings!$B$4="Basic Store or higher",INDEX(Rates!$H$5:$H$25,MATCH(B186,Rates!$A$5:$A$25,0)),INDEX(Rates!$B$5:$B$25,MATCH(B186,Rates!$A$5:$A$25,0))))</f>
        <v/>
      </c>
      <c r="V186" s="0" t="str">
        <f aca="false">IF(B186="","",IF(Settings!$B$4="Basic Store or higher",INDEX(Rates!$I$5:$I$25,MATCH(B186,Rates!$A$5:$A$25,0)),INDEX(Rates!$C$5:$C$25,MATCH(B186,Rates!$A$5:$A$25,0))))</f>
        <v/>
      </c>
      <c r="W186" s="0" t="str">
        <f aca="false">IF(B186="","",IF(Settings!$B$4="Basic Store or higher",INDEX(Rates!$J$5:$J$25,MATCH(B186,Rates!$A$5:$A$25,0)),INDEX(Rates!$D$5:$D$25,MATCH(B186,Rates!$A$5:$A$25,0))))</f>
        <v/>
      </c>
      <c r="X186" s="0" t="str">
        <f aca="false">IF(B186="","",IF(Settings!$B$4="Basic Store or higher",INDEX(Rates!$K$5:$K$25,MATCH(B186,Rates!$A$5:$A$25,0)),INDEX(Rates!$E$5:$E$25,MATCH(B186,Rates!$A$5:$A$25,0))))</f>
        <v/>
      </c>
      <c r="Y186" s="0" t="str">
        <f aca="false">IF(B186="","",IF(Settings!$B$4="Basic Store or higher",INDEX(Rates!$L$5:$L$25,MATCH(B186,Rates!$A$5:$A$25,0)),INDEX(Rates!$F$5:$F$25,MATCH(B186,Rates!$A$5:$A$25,0))))</f>
        <v/>
      </c>
      <c r="Z186" s="0" t="str">
        <f aca="false">IF(B186="","",IF(Settings!$B$4="Basic Store or higher",INDEX(Rates!$M$5:$M$25,MATCH(B186,Rates!$A$5:$A$25,0)),INDEX(Rates!$G$5:$G$25,MATCH(B186,Rates!$A$5:$A$25,0))))</f>
        <v/>
      </c>
      <c r="AA186" s="0" t="str">
        <f aca="false">IF(B186="","",INDEX(Rates!$N$5:$N$25,MATCH(B186,Rates!$A$5:$A$25,0)))</f>
        <v/>
      </c>
    </row>
    <row r="187" customFormat="false" ht="15" hidden="false" customHeight="false" outlineLevel="0" collapsed="false">
      <c r="A187" s="8"/>
      <c r="B187" s="8"/>
      <c r="C187" s="15"/>
      <c r="D187" s="15"/>
      <c r="E187" s="15"/>
      <c r="F187" s="15"/>
      <c r="G187" s="15"/>
      <c r="H187" s="16"/>
      <c r="I187" s="8"/>
      <c r="J187" s="17" t="n">
        <f aca="false">IF(ISNUMBER(C187),(C187+N(D187))*(1+Settings!$B$5),0)</f>
        <v>0</v>
      </c>
      <c r="K187" s="17" t="n">
        <f aca="false">IF(OR(B187="",J187=0),0,IF(U187="flat",V187*J187,IF(U187="cliff",IF(J187&lt;=W187,V187*J187,IF(J187&lt;=Y187,X187*J187,Z187*J187)),V187*MIN(J187,W187)+X187*MAX(0,MIN(J187,Y187)-W187)+Z187*MAX(0,J187-Y187))))</f>
        <v>0</v>
      </c>
      <c r="L187" s="17" t="n">
        <f aca="false">IF(J187=0,0,IF(AND(ISNUMBER(AA187),J187&gt;=AA187),0,IF(J187&lt;=10,0.3,0.4)))</f>
        <v>0</v>
      </c>
      <c r="M187" s="17" t="n">
        <f aca="false">N(H187)*J187+IF(I187="Y",0.0165*J187,0)+IF(Settings!$B$6="Yes",Settings!$B$7,0)</f>
        <v>0</v>
      </c>
      <c r="N187" s="17" t="n">
        <f aca="false">K187+L187+M187</f>
        <v>0</v>
      </c>
      <c r="O187" s="17" t="n">
        <f aca="false">IF(ISNUMBER(C187),C187+N(D187)-N187,0)</f>
        <v>0</v>
      </c>
      <c r="P187" s="17" t="n">
        <f aca="false">IF(ISNUMBER(C187),O187-N(E187)-N(F187)-N(G187),0)</f>
        <v>0</v>
      </c>
      <c r="Q187" s="18" t="str">
        <f aca="false">IF(AND(ISNUMBER(C187),C187+N(D187)&gt;0),P187/(C187+N(D187)),"")</f>
        <v/>
      </c>
      <c r="R187" s="18" t="str">
        <f aca="false">IF(AND(ISNUMBER(C187),C187&gt;0),N187/C187,"")</f>
        <v/>
      </c>
      <c r="S187" s="19" t="str">
        <f aca="false">IF(OR(U187&lt;&gt;"cliff",J187=0),"",IF(AND(J187&gt;W187*0.85,J187&lt;=W187),"Just under a cliff",IF(AND(U187="cliff",J187&gt;W187,J187&lt;=W187*1.15),"Just over a cliff","")))</f>
        <v/>
      </c>
      <c r="U187" s="0" t="str">
        <f aca="false">IF(B187="","",IF(Settings!$B$4="Basic Store or higher",INDEX(Rates!$H$5:$H$25,MATCH(B187,Rates!$A$5:$A$25,0)),INDEX(Rates!$B$5:$B$25,MATCH(B187,Rates!$A$5:$A$25,0))))</f>
        <v/>
      </c>
      <c r="V187" s="0" t="str">
        <f aca="false">IF(B187="","",IF(Settings!$B$4="Basic Store or higher",INDEX(Rates!$I$5:$I$25,MATCH(B187,Rates!$A$5:$A$25,0)),INDEX(Rates!$C$5:$C$25,MATCH(B187,Rates!$A$5:$A$25,0))))</f>
        <v/>
      </c>
      <c r="W187" s="0" t="str">
        <f aca="false">IF(B187="","",IF(Settings!$B$4="Basic Store or higher",INDEX(Rates!$J$5:$J$25,MATCH(B187,Rates!$A$5:$A$25,0)),INDEX(Rates!$D$5:$D$25,MATCH(B187,Rates!$A$5:$A$25,0))))</f>
        <v/>
      </c>
      <c r="X187" s="0" t="str">
        <f aca="false">IF(B187="","",IF(Settings!$B$4="Basic Store or higher",INDEX(Rates!$K$5:$K$25,MATCH(B187,Rates!$A$5:$A$25,0)),INDEX(Rates!$E$5:$E$25,MATCH(B187,Rates!$A$5:$A$25,0))))</f>
        <v/>
      </c>
      <c r="Y187" s="0" t="str">
        <f aca="false">IF(B187="","",IF(Settings!$B$4="Basic Store or higher",INDEX(Rates!$L$5:$L$25,MATCH(B187,Rates!$A$5:$A$25,0)),INDEX(Rates!$F$5:$F$25,MATCH(B187,Rates!$A$5:$A$25,0))))</f>
        <v/>
      </c>
      <c r="Z187" s="0" t="str">
        <f aca="false">IF(B187="","",IF(Settings!$B$4="Basic Store or higher",INDEX(Rates!$M$5:$M$25,MATCH(B187,Rates!$A$5:$A$25,0)),INDEX(Rates!$G$5:$G$25,MATCH(B187,Rates!$A$5:$A$25,0))))</f>
        <v/>
      </c>
      <c r="AA187" s="0" t="str">
        <f aca="false">IF(B187="","",INDEX(Rates!$N$5:$N$25,MATCH(B187,Rates!$A$5:$A$25,0)))</f>
        <v/>
      </c>
    </row>
    <row r="188" customFormat="false" ht="15" hidden="false" customHeight="false" outlineLevel="0" collapsed="false">
      <c r="A188" s="8"/>
      <c r="B188" s="8"/>
      <c r="C188" s="15"/>
      <c r="D188" s="15"/>
      <c r="E188" s="15"/>
      <c r="F188" s="15"/>
      <c r="G188" s="15"/>
      <c r="H188" s="16"/>
      <c r="I188" s="8"/>
      <c r="J188" s="17" t="n">
        <f aca="false">IF(ISNUMBER(C188),(C188+N(D188))*(1+Settings!$B$5),0)</f>
        <v>0</v>
      </c>
      <c r="K188" s="17" t="n">
        <f aca="false">IF(OR(B188="",J188=0),0,IF(U188="flat",V188*J188,IF(U188="cliff",IF(J188&lt;=W188,V188*J188,IF(J188&lt;=Y188,X188*J188,Z188*J188)),V188*MIN(J188,W188)+X188*MAX(0,MIN(J188,Y188)-W188)+Z188*MAX(0,J188-Y188))))</f>
        <v>0</v>
      </c>
      <c r="L188" s="17" t="n">
        <f aca="false">IF(J188=0,0,IF(AND(ISNUMBER(AA188),J188&gt;=AA188),0,IF(J188&lt;=10,0.3,0.4)))</f>
        <v>0</v>
      </c>
      <c r="M188" s="17" t="n">
        <f aca="false">N(H188)*J188+IF(I188="Y",0.0165*J188,0)+IF(Settings!$B$6="Yes",Settings!$B$7,0)</f>
        <v>0</v>
      </c>
      <c r="N188" s="17" t="n">
        <f aca="false">K188+L188+M188</f>
        <v>0</v>
      </c>
      <c r="O188" s="17" t="n">
        <f aca="false">IF(ISNUMBER(C188),C188+N(D188)-N188,0)</f>
        <v>0</v>
      </c>
      <c r="P188" s="17" t="n">
        <f aca="false">IF(ISNUMBER(C188),O188-N(E188)-N(F188)-N(G188),0)</f>
        <v>0</v>
      </c>
      <c r="Q188" s="18" t="str">
        <f aca="false">IF(AND(ISNUMBER(C188),C188+N(D188)&gt;0),P188/(C188+N(D188)),"")</f>
        <v/>
      </c>
      <c r="R188" s="18" t="str">
        <f aca="false">IF(AND(ISNUMBER(C188),C188&gt;0),N188/C188,"")</f>
        <v/>
      </c>
      <c r="S188" s="19" t="str">
        <f aca="false">IF(OR(U188&lt;&gt;"cliff",J188=0),"",IF(AND(J188&gt;W188*0.85,J188&lt;=W188),"Just under a cliff",IF(AND(U188="cliff",J188&gt;W188,J188&lt;=W188*1.15),"Just over a cliff","")))</f>
        <v/>
      </c>
      <c r="U188" s="0" t="str">
        <f aca="false">IF(B188="","",IF(Settings!$B$4="Basic Store or higher",INDEX(Rates!$H$5:$H$25,MATCH(B188,Rates!$A$5:$A$25,0)),INDEX(Rates!$B$5:$B$25,MATCH(B188,Rates!$A$5:$A$25,0))))</f>
        <v/>
      </c>
      <c r="V188" s="0" t="str">
        <f aca="false">IF(B188="","",IF(Settings!$B$4="Basic Store or higher",INDEX(Rates!$I$5:$I$25,MATCH(B188,Rates!$A$5:$A$25,0)),INDEX(Rates!$C$5:$C$25,MATCH(B188,Rates!$A$5:$A$25,0))))</f>
        <v/>
      </c>
      <c r="W188" s="0" t="str">
        <f aca="false">IF(B188="","",IF(Settings!$B$4="Basic Store or higher",INDEX(Rates!$J$5:$J$25,MATCH(B188,Rates!$A$5:$A$25,0)),INDEX(Rates!$D$5:$D$25,MATCH(B188,Rates!$A$5:$A$25,0))))</f>
        <v/>
      </c>
      <c r="X188" s="0" t="str">
        <f aca="false">IF(B188="","",IF(Settings!$B$4="Basic Store or higher",INDEX(Rates!$K$5:$K$25,MATCH(B188,Rates!$A$5:$A$25,0)),INDEX(Rates!$E$5:$E$25,MATCH(B188,Rates!$A$5:$A$25,0))))</f>
        <v/>
      </c>
      <c r="Y188" s="0" t="str">
        <f aca="false">IF(B188="","",IF(Settings!$B$4="Basic Store or higher",INDEX(Rates!$L$5:$L$25,MATCH(B188,Rates!$A$5:$A$25,0)),INDEX(Rates!$F$5:$F$25,MATCH(B188,Rates!$A$5:$A$25,0))))</f>
        <v/>
      </c>
      <c r="Z188" s="0" t="str">
        <f aca="false">IF(B188="","",IF(Settings!$B$4="Basic Store or higher",INDEX(Rates!$M$5:$M$25,MATCH(B188,Rates!$A$5:$A$25,0)),INDEX(Rates!$G$5:$G$25,MATCH(B188,Rates!$A$5:$A$25,0))))</f>
        <v/>
      </c>
      <c r="AA188" s="0" t="str">
        <f aca="false">IF(B188="","",INDEX(Rates!$N$5:$N$25,MATCH(B188,Rates!$A$5:$A$25,0)))</f>
        <v/>
      </c>
    </row>
    <row r="189" customFormat="false" ht="15" hidden="false" customHeight="false" outlineLevel="0" collapsed="false">
      <c r="A189" s="8"/>
      <c r="B189" s="8"/>
      <c r="C189" s="15"/>
      <c r="D189" s="15"/>
      <c r="E189" s="15"/>
      <c r="F189" s="15"/>
      <c r="G189" s="15"/>
      <c r="H189" s="16"/>
      <c r="I189" s="8"/>
      <c r="J189" s="17" t="n">
        <f aca="false">IF(ISNUMBER(C189),(C189+N(D189))*(1+Settings!$B$5),0)</f>
        <v>0</v>
      </c>
      <c r="K189" s="17" t="n">
        <f aca="false">IF(OR(B189="",J189=0),0,IF(U189="flat",V189*J189,IF(U189="cliff",IF(J189&lt;=W189,V189*J189,IF(J189&lt;=Y189,X189*J189,Z189*J189)),V189*MIN(J189,W189)+X189*MAX(0,MIN(J189,Y189)-W189)+Z189*MAX(0,J189-Y189))))</f>
        <v>0</v>
      </c>
      <c r="L189" s="17" t="n">
        <f aca="false">IF(J189=0,0,IF(AND(ISNUMBER(AA189),J189&gt;=AA189),0,IF(J189&lt;=10,0.3,0.4)))</f>
        <v>0</v>
      </c>
      <c r="M189" s="17" t="n">
        <f aca="false">N(H189)*J189+IF(I189="Y",0.0165*J189,0)+IF(Settings!$B$6="Yes",Settings!$B$7,0)</f>
        <v>0</v>
      </c>
      <c r="N189" s="17" t="n">
        <f aca="false">K189+L189+M189</f>
        <v>0</v>
      </c>
      <c r="O189" s="17" t="n">
        <f aca="false">IF(ISNUMBER(C189),C189+N(D189)-N189,0)</f>
        <v>0</v>
      </c>
      <c r="P189" s="17" t="n">
        <f aca="false">IF(ISNUMBER(C189),O189-N(E189)-N(F189)-N(G189),0)</f>
        <v>0</v>
      </c>
      <c r="Q189" s="18" t="str">
        <f aca="false">IF(AND(ISNUMBER(C189),C189+N(D189)&gt;0),P189/(C189+N(D189)),"")</f>
        <v/>
      </c>
      <c r="R189" s="18" t="str">
        <f aca="false">IF(AND(ISNUMBER(C189),C189&gt;0),N189/C189,"")</f>
        <v/>
      </c>
      <c r="S189" s="19" t="str">
        <f aca="false">IF(OR(U189&lt;&gt;"cliff",J189=0),"",IF(AND(J189&gt;W189*0.85,J189&lt;=W189),"Just under a cliff",IF(AND(U189="cliff",J189&gt;W189,J189&lt;=W189*1.15),"Just over a cliff","")))</f>
        <v/>
      </c>
      <c r="U189" s="0" t="str">
        <f aca="false">IF(B189="","",IF(Settings!$B$4="Basic Store or higher",INDEX(Rates!$H$5:$H$25,MATCH(B189,Rates!$A$5:$A$25,0)),INDEX(Rates!$B$5:$B$25,MATCH(B189,Rates!$A$5:$A$25,0))))</f>
        <v/>
      </c>
      <c r="V189" s="0" t="str">
        <f aca="false">IF(B189="","",IF(Settings!$B$4="Basic Store or higher",INDEX(Rates!$I$5:$I$25,MATCH(B189,Rates!$A$5:$A$25,0)),INDEX(Rates!$C$5:$C$25,MATCH(B189,Rates!$A$5:$A$25,0))))</f>
        <v/>
      </c>
      <c r="W189" s="0" t="str">
        <f aca="false">IF(B189="","",IF(Settings!$B$4="Basic Store or higher",INDEX(Rates!$J$5:$J$25,MATCH(B189,Rates!$A$5:$A$25,0)),INDEX(Rates!$D$5:$D$25,MATCH(B189,Rates!$A$5:$A$25,0))))</f>
        <v/>
      </c>
      <c r="X189" s="0" t="str">
        <f aca="false">IF(B189="","",IF(Settings!$B$4="Basic Store or higher",INDEX(Rates!$K$5:$K$25,MATCH(B189,Rates!$A$5:$A$25,0)),INDEX(Rates!$E$5:$E$25,MATCH(B189,Rates!$A$5:$A$25,0))))</f>
        <v/>
      </c>
      <c r="Y189" s="0" t="str">
        <f aca="false">IF(B189="","",IF(Settings!$B$4="Basic Store or higher",INDEX(Rates!$L$5:$L$25,MATCH(B189,Rates!$A$5:$A$25,0)),INDEX(Rates!$F$5:$F$25,MATCH(B189,Rates!$A$5:$A$25,0))))</f>
        <v/>
      </c>
      <c r="Z189" s="0" t="str">
        <f aca="false">IF(B189="","",IF(Settings!$B$4="Basic Store or higher",INDEX(Rates!$M$5:$M$25,MATCH(B189,Rates!$A$5:$A$25,0)),INDEX(Rates!$G$5:$G$25,MATCH(B189,Rates!$A$5:$A$25,0))))</f>
        <v/>
      </c>
      <c r="AA189" s="0" t="str">
        <f aca="false">IF(B189="","",INDEX(Rates!$N$5:$N$25,MATCH(B189,Rates!$A$5:$A$25,0)))</f>
        <v/>
      </c>
    </row>
    <row r="190" customFormat="false" ht="15" hidden="false" customHeight="false" outlineLevel="0" collapsed="false">
      <c r="A190" s="8"/>
      <c r="B190" s="8"/>
      <c r="C190" s="15"/>
      <c r="D190" s="15"/>
      <c r="E190" s="15"/>
      <c r="F190" s="15"/>
      <c r="G190" s="15"/>
      <c r="H190" s="16"/>
      <c r="I190" s="8"/>
      <c r="J190" s="17" t="n">
        <f aca="false">IF(ISNUMBER(C190),(C190+N(D190))*(1+Settings!$B$5),0)</f>
        <v>0</v>
      </c>
      <c r="K190" s="17" t="n">
        <f aca="false">IF(OR(B190="",J190=0),0,IF(U190="flat",V190*J190,IF(U190="cliff",IF(J190&lt;=W190,V190*J190,IF(J190&lt;=Y190,X190*J190,Z190*J190)),V190*MIN(J190,W190)+X190*MAX(0,MIN(J190,Y190)-W190)+Z190*MAX(0,J190-Y190))))</f>
        <v>0</v>
      </c>
      <c r="L190" s="17" t="n">
        <f aca="false">IF(J190=0,0,IF(AND(ISNUMBER(AA190),J190&gt;=AA190),0,IF(J190&lt;=10,0.3,0.4)))</f>
        <v>0</v>
      </c>
      <c r="M190" s="17" t="n">
        <f aca="false">N(H190)*J190+IF(I190="Y",0.0165*J190,0)+IF(Settings!$B$6="Yes",Settings!$B$7,0)</f>
        <v>0</v>
      </c>
      <c r="N190" s="17" t="n">
        <f aca="false">K190+L190+M190</f>
        <v>0</v>
      </c>
      <c r="O190" s="17" t="n">
        <f aca="false">IF(ISNUMBER(C190),C190+N(D190)-N190,0)</f>
        <v>0</v>
      </c>
      <c r="P190" s="17" t="n">
        <f aca="false">IF(ISNUMBER(C190),O190-N(E190)-N(F190)-N(G190),0)</f>
        <v>0</v>
      </c>
      <c r="Q190" s="18" t="str">
        <f aca="false">IF(AND(ISNUMBER(C190),C190+N(D190)&gt;0),P190/(C190+N(D190)),"")</f>
        <v/>
      </c>
      <c r="R190" s="18" t="str">
        <f aca="false">IF(AND(ISNUMBER(C190),C190&gt;0),N190/C190,"")</f>
        <v/>
      </c>
      <c r="S190" s="19" t="str">
        <f aca="false">IF(OR(U190&lt;&gt;"cliff",J190=0),"",IF(AND(J190&gt;W190*0.85,J190&lt;=W190),"Just under a cliff",IF(AND(U190="cliff",J190&gt;W190,J190&lt;=W190*1.15),"Just over a cliff","")))</f>
        <v/>
      </c>
      <c r="U190" s="0" t="str">
        <f aca="false">IF(B190="","",IF(Settings!$B$4="Basic Store or higher",INDEX(Rates!$H$5:$H$25,MATCH(B190,Rates!$A$5:$A$25,0)),INDEX(Rates!$B$5:$B$25,MATCH(B190,Rates!$A$5:$A$25,0))))</f>
        <v/>
      </c>
      <c r="V190" s="0" t="str">
        <f aca="false">IF(B190="","",IF(Settings!$B$4="Basic Store or higher",INDEX(Rates!$I$5:$I$25,MATCH(B190,Rates!$A$5:$A$25,0)),INDEX(Rates!$C$5:$C$25,MATCH(B190,Rates!$A$5:$A$25,0))))</f>
        <v/>
      </c>
      <c r="W190" s="0" t="str">
        <f aca="false">IF(B190="","",IF(Settings!$B$4="Basic Store or higher",INDEX(Rates!$J$5:$J$25,MATCH(B190,Rates!$A$5:$A$25,0)),INDEX(Rates!$D$5:$D$25,MATCH(B190,Rates!$A$5:$A$25,0))))</f>
        <v/>
      </c>
      <c r="X190" s="0" t="str">
        <f aca="false">IF(B190="","",IF(Settings!$B$4="Basic Store or higher",INDEX(Rates!$K$5:$K$25,MATCH(B190,Rates!$A$5:$A$25,0)),INDEX(Rates!$E$5:$E$25,MATCH(B190,Rates!$A$5:$A$25,0))))</f>
        <v/>
      </c>
      <c r="Y190" s="0" t="str">
        <f aca="false">IF(B190="","",IF(Settings!$B$4="Basic Store or higher",INDEX(Rates!$L$5:$L$25,MATCH(B190,Rates!$A$5:$A$25,0)),INDEX(Rates!$F$5:$F$25,MATCH(B190,Rates!$A$5:$A$25,0))))</f>
        <v/>
      </c>
      <c r="Z190" s="0" t="str">
        <f aca="false">IF(B190="","",IF(Settings!$B$4="Basic Store or higher",INDEX(Rates!$M$5:$M$25,MATCH(B190,Rates!$A$5:$A$25,0)),INDEX(Rates!$G$5:$G$25,MATCH(B190,Rates!$A$5:$A$25,0))))</f>
        <v/>
      </c>
      <c r="AA190" s="0" t="str">
        <f aca="false">IF(B190="","",INDEX(Rates!$N$5:$N$25,MATCH(B190,Rates!$A$5:$A$25,0)))</f>
        <v/>
      </c>
    </row>
    <row r="191" customFormat="false" ht="15" hidden="false" customHeight="false" outlineLevel="0" collapsed="false">
      <c r="A191" s="8"/>
      <c r="B191" s="8"/>
      <c r="C191" s="15"/>
      <c r="D191" s="15"/>
      <c r="E191" s="15"/>
      <c r="F191" s="15"/>
      <c r="G191" s="15"/>
      <c r="H191" s="16"/>
      <c r="I191" s="8"/>
      <c r="J191" s="17" t="n">
        <f aca="false">IF(ISNUMBER(C191),(C191+N(D191))*(1+Settings!$B$5),0)</f>
        <v>0</v>
      </c>
      <c r="K191" s="17" t="n">
        <f aca="false">IF(OR(B191="",J191=0),0,IF(U191="flat",V191*J191,IF(U191="cliff",IF(J191&lt;=W191,V191*J191,IF(J191&lt;=Y191,X191*J191,Z191*J191)),V191*MIN(J191,W191)+X191*MAX(0,MIN(J191,Y191)-W191)+Z191*MAX(0,J191-Y191))))</f>
        <v>0</v>
      </c>
      <c r="L191" s="17" t="n">
        <f aca="false">IF(J191=0,0,IF(AND(ISNUMBER(AA191),J191&gt;=AA191),0,IF(J191&lt;=10,0.3,0.4)))</f>
        <v>0</v>
      </c>
      <c r="M191" s="17" t="n">
        <f aca="false">N(H191)*J191+IF(I191="Y",0.0165*J191,0)+IF(Settings!$B$6="Yes",Settings!$B$7,0)</f>
        <v>0</v>
      </c>
      <c r="N191" s="17" t="n">
        <f aca="false">K191+L191+M191</f>
        <v>0</v>
      </c>
      <c r="O191" s="17" t="n">
        <f aca="false">IF(ISNUMBER(C191),C191+N(D191)-N191,0)</f>
        <v>0</v>
      </c>
      <c r="P191" s="17" t="n">
        <f aca="false">IF(ISNUMBER(C191),O191-N(E191)-N(F191)-N(G191),0)</f>
        <v>0</v>
      </c>
      <c r="Q191" s="18" t="str">
        <f aca="false">IF(AND(ISNUMBER(C191),C191+N(D191)&gt;0),P191/(C191+N(D191)),"")</f>
        <v/>
      </c>
      <c r="R191" s="18" t="str">
        <f aca="false">IF(AND(ISNUMBER(C191),C191&gt;0),N191/C191,"")</f>
        <v/>
      </c>
      <c r="S191" s="19" t="str">
        <f aca="false">IF(OR(U191&lt;&gt;"cliff",J191=0),"",IF(AND(J191&gt;W191*0.85,J191&lt;=W191),"Just under a cliff",IF(AND(U191="cliff",J191&gt;W191,J191&lt;=W191*1.15),"Just over a cliff","")))</f>
        <v/>
      </c>
      <c r="U191" s="0" t="str">
        <f aca="false">IF(B191="","",IF(Settings!$B$4="Basic Store or higher",INDEX(Rates!$H$5:$H$25,MATCH(B191,Rates!$A$5:$A$25,0)),INDEX(Rates!$B$5:$B$25,MATCH(B191,Rates!$A$5:$A$25,0))))</f>
        <v/>
      </c>
      <c r="V191" s="0" t="str">
        <f aca="false">IF(B191="","",IF(Settings!$B$4="Basic Store or higher",INDEX(Rates!$I$5:$I$25,MATCH(B191,Rates!$A$5:$A$25,0)),INDEX(Rates!$C$5:$C$25,MATCH(B191,Rates!$A$5:$A$25,0))))</f>
        <v/>
      </c>
      <c r="W191" s="0" t="str">
        <f aca="false">IF(B191="","",IF(Settings!$B$4="Basic Store or higher",INDEX(Rates!$J$5:$J$25,MATCH(B191,Rates!$A$5:$A$25,0)),INDEX(Rates!$D$5:$D$25,MATCH(B191,Rates!$A$5:$A$25,0))))</f>
        <v/>
      </c>
      <c r="X191" s="0" t="str">
        <f aca="false">IF(B191="","",IF(Settings!$B$4="Basic Store or higher",INDEX(Rates!$K$5:$K$25,MATCH(B191,Rates!$A$5:$A$25,0)),INDEX(Rates!$E$5:$E$25,MATCH(B191,Rates!$A$5:$A$25,0))))</f>
        <v/>
      </c>
      <c r="Y191" s="0" t="str">
        <f aca="false">IF(B191="","",IF(Settings!$B$4="Basic Store or higher",INDEX(Rates!$L$5:$L$25,MATCH(B191,Rates!$A$5:$A$25,0)),INDEX(Rates!$F$5:$F$25,MATCH(B191,Rates!$A$5:$A$25,0))))</f>
        <v/>
      </c>
      <c r="Z191" s="0" t="str">
        <f aca="false">IF(B191="","",IF(Settings!$B$4="Basic Store or higher",INDEX(Rates!$M$5:$M$25,MATCH(B191,Rates!$A$5:$A$25,0)),INDEX(Rates!$G$5:$G$25,MATCH(B191,Rates!$A$5:$A$25,0))))</f>
        <v/>
      </c>
      <c r="AA191" s="0" t="str">
        <f aca="false">IF(B191="","",INDEX(Rates!$N$5:$N$25,MATCH(B191,Rates!$A$5:$A$25,0)))</f>
        <v/>
      </c>
    </row>
    <row r="192" customFormat="false" ht="15" hidden="false" customHeight="false" outlineLevel="0" collapsed="false">
      <c r="A192" s="8"/>
      <c r="B192" s="8"/>
      <c r="C192" s="15"/>
      <c r="D192" s="15"/>
      <c r="E192" s="15"/>
      <c r="F192" s="15"/>
      <c r="G192" s="15"/>
      <c r="H192" s="16"/>
      <c r="I192" s="8"/>
      <c r="J192" s="17" t="n">
        <f aca="false">IF(ISNUMBER(C192),(C192+N(D192))*(1+Settings!$B$5),0)</f>
        <v>0</v>
      </c>
      <c r="K192" s="17" t="n">
        <f aca="false">IF(OR(B192="",J192=0),0,IF(U192="flat",V192*J192,IF(U192="cliff",IF(J192&lt;=W192,V192*J192,IF(J192&lt;=Y192,X192*J192,Z192*J192)),V192*MIN(J192,W192)+X192*MAX(0,MIN(J192,Y192)-W192)+Z192*MAX(0,J192-Y192))))</f>
        <v>0</v>
      </c>
      <c r="L192" s="17" t="n">
        <f aca="false">IF(J192=0,0,IF(AND(ISNUMBER(AA192),J192&gt;=AA192),0,IF(J192&lt;=10,0.3,0.4)))</f>
        <v>0</v>
      </c>
      <c r="M192" s="17" t="n">
        <f aca="false">N(H192)*J192+IF(I192="Y",0.0165*J192,0)+IF(Settings!$B$6="Yes",Settings!$B$7,0)</f>
        <v>0</v>
      </c>
      <c r="N192" s="17" t="n">
        <f aca="false">K192+L192+M192</f>
        <v>0</v>
      </c>
      <c r="O192" s="17" t="n">
        <f aca="false">IF(ISNUMBER(C192),C192+N(D192)-N192,0)</f>
        <v>0</v>
      </c>
      <c r="P192" s="17" t="n">
        <f aca="false">IF(ISNUMBER(C192),O192-N(E192)-N(F192)-N(G192),0)</f>
        <v>0</v>
      </c>
      <c r="Q192" s="18" t="str">
        <f aca="false">IF(AND(ISNUMBER(C192),C192+N(D192)&gt;0),P192/(C192+N(D192)),"")</f>
        <v/>
      </c>
      <c r="R192" s="18" t="str">
        <f aca="false">IF(AND(ISNUMBER(C192),C192&gt;0),N192/C192,"")</f>
        <v/>
      </c>
      <c r="S192" s="19" t="str">
        <f aca="false">IF(OR(U192&lt;&gt;"cliff",J192=0),"",IF(AND(J192&gt;W192*0.85,J192&lt;=W192),"Just under a cliff",IF(AND(U192="cliff",J192&gt;W192,J192&lt;=W192*1.15),"Just over a cliff","")))</f>
        <v/>
      </c>
      <c r="U192" s="0" t="str">
        <f aca="false">IF(B192="","",IF(Settings!$B$4="Basic Store or higher",INDEX(Rates!$H$5:$H$25,MATCH(B192,Rates!$A$5:$A$25,0)),INDEX(Rates!$B$5:$B$25,MATCH(B192,Rates!$A$5:$A$25,0))))</f>
        <v/>
      </c>
      <c r="V192" s="0" t="str">
        <f aca="false">IF(B192="","",IF(Settings!$B$4="Basic Store or higher",INDEX(Rates!$I$5:$I$25,MATCH(B192,Rates!$A$5:$A$25,0)),INDEX(Rates!$C$5:$C$25,MATCH(B192,Rates!$A$5:$A$25,0))))</f>
        <v/>
      </c>
      <c r="W192" s="0" t="str">
        <f aca="false">IF(B192="","",IF(Settings!$B$4="Basic Store or higher",INDEX(Rates!$J$5:$J$25,MATCH(B192,Rates!$A$5:$A$25,0)),INDEX(Rates!$D$5:$D$25,MATCH(B192,Rates!$A$5:$A$25,0))))</f>
        <v/>
      </c>
      <c r="X192" s="0" t="str">
        <f aca="false">IF(B192="","",IF(Settings!$B$4="Basic Store or higher",INDEX(Rates!$K$5:$K$25,MATCH(B192,Rates!$A$5:$A$25,0)),INDEX(Rates!$E$5:$E$25,MATCH(B192,Rates!$A$5:$A$25,0))))</f>
        <v/>
      </c>
      <c r="Y192" s="0" t="str">
        <f aca="false">IF(B192="","",IF(Settings!$B$4="Basic Store or higher",INDEX(Rates!$L$5:$L$25,MATCH(B192,Rates!$A$5:$A$25,0)),INDEX(Rates!$F$5:$F$25,MATCH(B192,Rates!$A$5:$A$25,0))))</f>
        <v/>
      </c>
      <c r="Z192" s="0" t="str">
        <f aca="false">IF(B192="","",IF(Settings!$B$4="Basic Store or higher",INDEX(Rates!$M$5:$M$25,MATCH(B192,Rates!$A$5:$A$25,0)),INDEX(Rates!$G$5:$G$25,MATCH(B192,Rates!$A$5:$A$25,0))))</f>
        <v/>
      </c>
      <c r="AA192" s="0" t="str">
        <f aca="false">IF(B192="","",INDEX(Rates!$N$5:$N$25,MATCH(B192,Rates!$A$5:$A$25,0)))</f>
        <v/>
      </c>
    </row>
    <row r="193" customFormat="false" ht="15" hidden="false" customHeight="false" outlineLevel="0" collapsed="false">
      <c r="A193" s="8"/>
      <c r="B193" s="8"/>
      <c r="C193" s="15"/>
      <c r="D193" s="15"/>
      <c r="E193" s="15"/>
      <c r="F193" s="15"/>
      <c r="G193" s="15"/>
      <c r="H193" s="16"/>
      <c r="I193" s="8"/>
      <c r="J193" s="17" t="n">
        <f aca="false">IF(ISNUMBER(C193),(C193+N(D193))*(1+Settings!$B$5),0)</f>
        <v>0</v>
      </c>
      <c r="K193" s="17" t="n">
        <f aca="false">IF(OR(B193="",J193=0),0,IF(U193="flat",V193*J193,IF(U193="cliff",IF(J193&lt;=W193,V193*J193,IF(J193&lt;=Y193,X193*J193,Z193*J193)),V193*MIN(J193,W193)+X193*MAX(0,MIN(J193,Y193)-W193)+Z193*MAX(0,J193-Y193))))</f>
        <v>0</v>
      </c>
      <c r="L193" s="17" t="n">
        <f aca="false">IF(J193=0,0,IF(AND(ISNUMBER(AA193),J193&gt;=AA193),0,IF(J193&lt;=10,0.3,0.4)))</f>
        <v>0</v>
      </c>
      <c r="M193" s="17" t="n">
        <f aca="false">N(H193)*J193+IF(I193="Y",0.0165*J193,0)+IF(Settings!$B$6="Yes",Settings!$B$7,0)</f>
        <v>0</v>
      </c>
      <c r="N193" s="17" t="n">
        <f aca="false">K193+L193+M193</f>
        <v>0</v>
      </c>
      <c r="O193" s="17" t="n">
        <f aca="false">IF(ISNUMBER(C193),C193+N(D193)-N193,0)</f>
        <v>0</v>
      </c>
      <c r="P193" s="17" t="n">
        <f aca="false">IF(ISNUMBER(C193),O193-N(E193)-N(F193)-N(G193),0)</f>
        <v>0</v>
      </c>
      <c r="Q193" s="18" t="str">
        <f aca="false">IF(AND(ISNUMBER(C193),C193+N(D193)&gt;0),P193/(C193+N(D193)),"")</f>
        <v/>
      </c>
      <c r="R193" s="18" t="str">
        <f aca="false">IF(AND(ISNUMBER(C193),C193&gt;0),N193/C193,"")</f>
        <v/>
      </c>
      <c r="S193" s="19" t="str">
        <f aca="false">IF(OR(U193&lt;&gt;"cliff",J193=0),"",IF(AND(J193&gt;W193*0.85,J193&lt;=W193),"Just under a cliff",IF(AND(U193="cliff",J193&gt;W193,J193&lt;=W193*1.15),"Just over a cliff","")))</f>
        <v/>
      </c>
      <c r="U193" s="0" t="str">
        <f aca="false">IF(B193="","",IF(Settings!$B$4="Basic Store or higher",INDEX(Rates!$H$5:$H$25,MATCH(B193,Rates!$A$5:$A$25,0)),INDEX(Rates!$B$5:$B$25,MATCH(B193,Rates!$A$5:$A$25,0))))</f>
        <v/>
      </c>
      <c r="V193" s="0" t="str">
        <f aca="false">IF(B193="","",IF(Settings!$B$4="Basic Store or higher",INDEX(Rates!$I$5:$I$25,MATCH(B193,Rates!$A$5:$A$25,0)),INDEX(Rates!$C$5:$C$25,MATCH(B193,Rates!$A$5:$A$25,0))))</f>
        <v/>
      </c>
      <c r="W193" s="0" t="str">
        <f aca="false">IF(B193="","",IF(Settings!$B$4="Basic Store or higher",INDEX(Rates!$J$5:$J$25,MATCH(B193,Rates!$A$5:$A$25,0)),INDEX(Rates!$D$5:$D$25,MATCH(B193,Rates!$A$5:$A$25,0))))</f>
        <v/>
      </c>
      <c r="X193" s="0" t="str">
        <f aca="false">IF(B193="","",IF(Settings!$B$4="Basic Store or higher",INDEX(Rates!$K$5:$K$25,MATCH(B193,Rates!$A$5:$A$25,0)),INDEX(Rates!$E$5:$E$25,MATCH(B193,Rates!$A$5:$A$25,0))))</f>
        <v/>
      </c>
      <c r="Y193" s="0" t="str">
        <f aca="false">IF(B193="","",IF(Settings!$B$4="Basic Store or higher",INDEX(Rates!$L$5:$L$25,MATCH(B193,Rates!$A$5:$A$25,0)),INDEX(Rates!$F$5:$F$25,MATCH(B193,Rates!$A$5:$A$25,0))))</f>
        <v/>
      </c>
      <c r="Z193" s="0" t="str">
        <f aca="false">IF(B193="","",IF(Settings!$B$4="Basic Store or higher",INDEX(Rates!$M$5:$M$25,MATCH(B193,Rates!$A$5:$A$25,0)),INDEX(Rates!$G$5:$G$25,MATCH(B193,Rates!$A$5:$A$25,0))))</f>
        <v/>
      </c>
      <c r="AA193" s="0" t="str">
        <f aca="false">IF(B193="","",INDEX(Rates!$N$5:$N$25,MATCH(B193,Rates!$A$5:$A$25,0)))</f>
        <v/>
      </c>
    </row>
    <row r="194" customFormat="false" ht="15" hidden="false" customHeight="false" outlineLevel="0" collapsed="false">
      <c r="A194" s="8"/>
      <c r="B194" s="8"/>
      <c r="C194" s="15"/>
      <c r="D194" s="15"/>
      <c r="E194" s="15"/>
      <c r="F194" s="15"/>
      <c r="G194" s="15"/>
      <c r="H194" s="16"/>
      <c r="I194" s="8"/>
      <c r="J194" s="17" t="n">
        <f aca="false">IF(ISNUMBER(C194),(C194+N(D194))*(1+Settings!$B$5),0)</f>
        <v>0</v>
      </c>
      <c r="K194" s="17" t="n">
        <f aca="false">IF(OR(B194="",J194=0),0,IF(U194="flat",V194*J194,IF(U194="cliff",IF(J194&lt;=W194,V194*J194,IF(J194&lt;=Y194,X194*J194,Z194*J194)),V194*MIN(J194,W194)+X194*MAX(0,MIN(J194,Y194)-W194)+Z194*MAX(0,J194-Y194))))</f>
        <v>0</v>
      </c>
      <c r="L194" s="17" t="n">
        <f aca="false">IF(J194=0,0,IF(AND(ISNUMBER(AA194),J194&gt;=AA194),0,IF(J194&lt;=10,0.3,0.4)))</f>
        <v>0</v>
      </c>
      <c r="M194" s="17" t="n">
        <f aca="false">N(H194)*J194+IF(I194="Y",0.0165*J194,0)+IF(Settings!$B$6="Yes",Settings!$B$7,0)</f>
        <v>0</v>
      </c>
      <c r="N194" s="17" t="n">
        <f aca="false">K194+L194+M194</f>
        <v>0</v>
      </c>
      <c r="O194" s="17" t="n">
        <f aca="false">IF(ISNUMBER(C194),C194+N(D194)-N194,0)</f>
        <v>0</v>
      </c>
      <c r="P194" s="17" t="n">
        <f aca="false">IF(ISNUMBER(C194),O194-N(E194)-N(F194)-N(G194),0)</f>
        <v>0</v>
      </c>
      <c r="Q194" s="18" t="str">
        <f aca="false">IF(AND(ISNUMBER(C194),C194+N(D194)&gt;0),P194/(C194+N(D194)),"")</f>
        <v/>
      </c>
      <c r="R194" s="18" t="str">
        <f aca="false">IF(AND(ISNUMBER(C194),C194&gt;0),N194/C194,"")</f>
        <v/>
      </c>
      <c r="S194" s="19" t="str">
        <f aca="false">IF(OR(U194&lt;&gt;"cliff",J194=0),"",IF(AND(J194&gt;W194*0.85,J194&lt;=W194),"Just under a cliff",IF(AND(U194="cliff",J194&gt;W194,J194&lt;=W194*1.15),"Just over a cliff","")))</f>
        <v/>
      </c>
      <c r="U194" s="0" t="str">
        <f aca="false">IF(B194="","",IF(Settings!$B$4="Basic Store or higher",INDEX(Rates!$H$5:$H$25,MATCH(B194,Rates!$A$5:$A$25,0)),INDEX(Rates!$B$5:$B$25,MATCH(B194,Rates!$A$5:$A$25,0))))</f>
        <v/>
      </c>
      <c r="V194" s="0" t="str">
        <f aca="false">IF(B194="","",IF(Settings!$B$4="Basic Store or higher",INDEX(Rates!$I$5:$I$25,MATCH(B194,Rates!$A$5:$A$25,0)),INDEX(Rates!$C$5:$C$25,MATCH(B194,Rates!$A$5:$A$25,0))))</f>
        <v/>
      </c>
      <c r="W194" s="0" t="str">
        <f aca="false">IF(B194="","",IF(Settings!$B$4="Basic Store or higher",INDEX(Rates!$J$5:$J$25,MATCH(B194,Rates!$A$5:$A$25,0)),INDEX(Rates!$D$5:$D$25,MATCH(B194,Rates!$A$5:$A$25,0))))</f>
        <v/>
      </c>
      <c r="X194" s="0" t="str">
        <f aca="false">IF(B194="","",IF(Settings!$B$4="Basic Store or higher",INDEX(Rates!$K$5:$K$25,MATCH(B194,Rates!$A$5:$A$25,0)),INDEX(Rates!$E$5:$E$25,MATCH(B194,Rates!$A$5:$A$25,0))))</f>
        <v/>
      </c>
      <c r="Y194" s="0" t="str">
        <f aca="false">IF(B194="","",IF(Settings!$B$4="Basic Store or higher",INDEX(Rates!$L$5:$L$25,MATCH(B194,Rates!$A$5:$A$25,0)),INDEX(Rates!$F$5:$F$25,MATCH(B194,Rates!$A$5:$A$25,0))))</f>
        <v/>
      </c>
      <c r="Z194" s="0" t="str">
        <f aca="false">IF(B194="","",IF(Settings!$B$4="Basic Store or higher",INDEX(Rates!$M$5:$M$25,MATCH(B194,Rates!$A$5:$A$25,0)),INDEX(Rates!$G$5:$G$25,MATCH(B194,Rates!$A$5:$A$25,0))))</f>
        <v/>
      </c>
      <c r="AA194" s="0" t="str">
        <f aca="false">IF(B194="","",INDEX(Rates!$N$5:$N$25,MATCH(B194,Rates!$A$5:$A$25,0)))</f>
        <v/>
      </c>
    </row>
    <row r="195" customFormat="false" ht="15" hidden="false" customHeight="false" outlineLevel="0" collapsed="false">
      <c r="A195" s="8"/>
      <c r="B195" s="8"/>
      <c r="C195" s="15"/>
      <c r="D195" s="15"/>
      <c r="E195" s="15"/>
      <c r="F195" s="15"/>
      <c r="G195" s="15"/>
      <c r="H195" s="16"/>
      <c r="I195" s="8"/>
      <c r="J195" s="17" t="n">
        <f aca="false">IF(ISNUMBER(C195),(C195+N(D195))*(1+Settings!$B$5),0)</f>
        <v>0</v>
      </c>
      <c r="K195" s="17" t="n">
        <f aca="false">IF(OR(B195="",J195=0),0,IF(U195="flat",V195*J195,IF(U195="cliff",IF(J195&lt;=W195,V195*J195,IF(J195&lt;=Y195,X195*J195,Z195*J195)),V195*MIN(J195,W195)+X195*MAX(0,MIN(J195,Y195)-W195)+Z195*MAX(0,J195-Y195))))</f>
        <v>0</v>
      </c>
      <c r="L195" s="17" t="n">
        <f aca="false">IF(J195=0,0,IF(AND(ISNUMBER(AA195),J195&gt;=AA195),0,IF(J195&lt;=10,0.3,0.4)))</f>
        <v>0</v>
      </c>
      <c r="M195" s="17" t="n">
        <f aca="false">N(H195)*J195+IF(I195="Y",0.0165*J195,0)+IF(Settings!$B$6="Yes",Settings!$B$7,0)</f>
        <v>0</v>
      </c>
      <c r="N195" s="17" t="n">
        <f aca="false">K195+L195+M195</f>
        <v>0</v>
      </c>
      <c r="O195" s="17" t="n">
        <f aca="false">IF(ISNUMBER(C195),C195+N(D195)-N195,0)</f>
        <v>0</v>
      </c>
      <c r="P195" s="17" t="n">
        <f aca="false">IF(ISNUMBER(C195),O195-N(E195)-N(F195)-N(G195),0)</f>
        <v>0</v>
      </c>
      <c r="Q195" s="18" t="str">
        <f aca="false">IF(AND(ISNUMBER(C195),C195+N(D195)&gt;0),P195/(C195+N(D195)),"")</f>
        <v/>
      </c>
      <c r="R195" s="18" t="str">
        <f aca="false">IF(AND(ISNUMBER(C195),C195&gt;0),N195/C195,"")</f>
        <v/>
      </c>
      <c r="S195" s="19" t="str">
        <f aca="false">IF(OR(U195&lt;&gt;"cliff",J195=0),"",IF(AND(J195&gt;W195*0.85,J195&lt;=W195),"Just under a cliff",IF(AND(U195="cliff",J195&gt;W195,J195&lt;=W195*1.15),"Just over a cliff","")))</f>
        <v/>
      </c>
      <c r="U195" s="0" t="str">
        <f aca="false">IF(B195="","",IF(Settings!$B$4="Basic Store or higher",INDEX(Rates!$H$5:$H$25,MATCH(B195,Rates!$A$5:$A$25,0)),INDEX(Rates!$B$5:$B$25,MATCH(B195,Rates!$A$5:$A$25,0))))</f>
        <v/>
      </c>
      <c r="V195" s="0" t="str">
        <f aca="false">IF(B195="","",IF(Settings!$B$4="Basic Store or higher",INDEX(Rates!$I$5:$I$25,MATCH(B195,Rates!$A$5:$A$25,0)),INDEX(Rates!$C$5:$C$25,MATCH(B195,Rates!$A$5:$A$25,0))))</f>
        <v/>
      </c>
      <c r="W195" s="0" t="str">
        <f aca="false">IF(B195="","",IF(Settings!$B$4="Basic Store or higher",INDEX(Rates!$J$5:$J$25,MATCH(B195,Rates!$A$5:$A$25,0)),INDEX(Rates!$D$5:$D$25,MATCH(B195,Rates!$A$5:$A$25,0))))</f>
        <v/>
      </c>
      <c r="X195" s="0" t="str">
        <f aca="false">IF(B195="","",IF(Settings!$B$4="Basic Store or higher",INDEX(Rates!$K$5:$K$25,MATCH(B195,Rates!$A$5:$A$25,0)),INDEX(Rates!$E$5:$E$25,MATCH(B195,Rates!$A$5:$A$25,0))))</f>
        <v/>
      </c>
      <c r="Y195" s="0" t="str">
        <f aca="false">IF(B195="","",IF(Settings!$B$4="Basic Store or higher",INDEX(Rates!$L$5:$L$25,MATCH(B195,Rates!$A$5:$A$25,0)),INDEX(Rates!$F$5:$F$25,MATCH(B195,Rates!$A$5:$A$25,0))))</f>
        <v/>
      </c>
      <c r="Z195" s="0" t="str">
        <f aca="false">IF(B195="","",IF(Settings!$B$4="Basic Store or higher",INDEX(Rates!$M$5:$M$25,MATCH(B195,Rates!$A$5:$A$25,0)),INDEX(Rates!$G$5:$G$25,MATCH(B195,Rates!$A$5:$A$25,0))))</f>
        <v/>
      </c>
      <c r="AA195" s="0" t="str">
        <f aca="false">IF(B195="","",INDEX(Rates!$N$5:$N$25,MATCH(B195,Rates!$A$5:$A$25,0)))</f>
        <v/>
      </c>
    </row>
    <row r="196" customFormat="false" ht="15" hidden="false" customHeight="false" outlineLevel="0" collapsed="false">
      <c r="A196" s="8"/>
      <c r="B196" s="8"/>
      <c r="C196" s="15"/>
      <c r="D196" s="15"/>
      <c r="E196" s="15"/>
      <c r="F196" s="15"/>
      <c r="G196" s="15"/>
      <c r="H196" s="16"/>
      <c r="I196" s="8"/>
      <c r="J196" s="17" t="n">
        <f aca="false">IF(ISNUMBER(C196),(C196+N(D196))*(1+Settings!$B$5),0)</f>
        <v>0</v>
      </c>
      <c r="K196" s="17" t="n">
        <f aca="false">IF(OR(B196="",J196=0),0,IF(U196="flat",V196*J196,IF(U196="cliff",IF(J196&lt;=W196,V196*J196,IF(J196&lt;=Y196,X196*J196,Z196*J196)),V196*MIN(J196,W196)+X196*MAX(0,MIN(J196,Y196)-W196)+Z196*MAX(0,J196-Y196))))</f>
        <v>0</v>
      </c>
      <c r="L196" s="17" t="n">
        <f aca="false">IF(J196=0,0,IF(AND(ISNUMBER(AA196),J196&gt;=AA196),0,IF(J196&lt;=10,0.3,0.4)))</f>
        <v>0</v>
      </c>
      <c r="M196" s="17" t="n">
        <f aca="false">N(H196)*J196+IF(I196="Y",0.0165*J196,0)+IF(Settings!$B$6="Yes",Settings!$B$7,0)</f>
        <v>0</v>
      </c>
      <c r="N196" s="17" t="n">
        <f aca="false">K196+L196+M196</f>
        <v>0</v>
      </c>
      <c r="O196" s="17" t="n">
        <f aca="false">IF(ISNUMBER(C196),C196+N(D196)-N196,0)</f>
        <v>0</v>
      </c>
      <c r="P196" s="17" t="n">
        <f aca="false">IF(ISNUMBER(C196),O196-N(E196)-N(F196)-N(G196),0)</f>
        <v>0</v>
      </c>
      <c r="Q196" s="18" t="str">
        <f aca="false">IF(AND(ISNUMBER(C196),C196+N(D196)&gt;0),P196/(C196+N(D196)),"")</f>
        <v/>
      </c>
      <c r="R196" s="18" t="str">
        <f aca="false">IF(AND(ISNUMBER(C196),C196&gt;0),N196/C196,"")</f>
        <v/>
      </c>
      <c r="S196" s="19" t="str">
        <f aca="false">IF(OR(U196&lt;&gt;"cliff",J196=0),"",IF(AND(J196&gt;W196*0.85,J196&lt;=W196),"Just under a cliff",IF(AND(U196="cliff",J196&gt;W196,J196&lt;=W196*1.15),"Just over a cliff","")))</f>
        <v/>
      </c>
      <c r="U196" s="0" t="str">
        <f aca="false">IF(B196="","",IF(Settings!$B$4="Basic Store or higher",INDEX(Rates!$H$5:$H$25,MATCH(B196,Rates!$A$5:$A$25,0)),INDEX(Rates!$B$5:$B$25,MATCH(B196,Rates!$A$5:$A$25,0))))</f>
        <v/>
      </c>
      <c r="V196" s="0" t="str">
        <f aca="false">IF(B196="","",IF(Settings!$B$4="Basic Store or higher",INDEX(Rates!$I$5:$I$25,MATCH(B196,Rates!$A$5:$A$25,0)),INDEX(Rates!$C$5:$C$25,MATCH(B196,Rates!$A$5:$A$25,0))))</f>
        <v/>
      </c>
      <c r="W196" s="0" t="str">
        <f aca="false">IF(B196="","",IF(Settings!$B$4="Basic Store or higher",INDEX(Rates!$J$5:$J$25,MATCH(B196,Rates!$A$5:$A$25,0)),INDEX(Rates!$D$5:$D$25,MATCH(B196,Rates!$A$5:$A$25,0))))</f>
        <v/>
      </c>
      <c r="X196" s="0" t="str">
        <f aca="false">IF(B196="","",IF(Settings!$B$4="Basic Store or higher",INDEX(Rates!$K$5:$K$25,MATCH(B196,Rates!$A$5:$A$25,0)),INDEX(Rates!$E$5:$E$25,MATCH(B196,Rates!$A$5:$A$25,0))))</f>
        <v/>
      </c>
      <c r="Y196" s="0" t="str">
        <f aca="false">IF(B196="","",IF(Settings!$B$4="Basic Store or higher",INDEX(Rates!$L$5:$L$25,MATCH(B196,Rates!$A$5:$A$25,0)),INDEX(Rates!$F$5:$F$25,MATCH(B196,Rates!$A$5:$A$25,0))))</f>
        <v/>
      </c>
      <c r="Z196" s="0" t="str">
        <f aca="false">IF(B196="","",IF(Settings!$B$4="Basic Store or higher",INDEX(Rates!$M$5:$M$25,MATCH(B196,Rates!$A$5:$A$25,0)),INDEX(Rates!$G$5:$G$25,MATCH(B196,Rates!$A$5:$A$25,0))))</f>
        <v/>
      </c>
      <c r="AA196" s="0" t="str">
        <f aca="false">IF(B196="","",INDEX(Rates!$N$5:$N$25,MATCH(B196,Rates!$A$5:$A$25,0)))</f>
        <v/>
      </c>
    </row>
    <row r="197" customFormat="false" ht="15" hidden="false" customHeight="false" outlineLevel="0" collapsed="false">
      <c r="A197" s="8"/>
      <c r="B197" s="8"/>
      <c r="C197" s="15"/>
      <c r="D197" s="15"/>
      <c r="E197" s="15"/>
      <c r="F197" s="15"/>
      <c r="G197" s="15"/>
      <c r="H197" s="16"/>
      <c r="I197" s="8"/>
      <c r="J197" s="17" t="n">
        <f aca="false">IF(ISNUMBER(C197),(C197+N(D197))*(1+Settings!$B$5),0)</f>
        <v>0</v>
      </c>
      <c r="K197" s="17" t="n">
        <f aca="false">IF(OR(B197="",J197=0),0,IF(U197="flat",V197*J197,IF(U197="cliff",IF(J197&lt;=W197,V197*J197,IF(J197&lt;=Y197,X197*J197,Z197*J197)),V197*MIN(J197,W197)+X197*MAX(0,MIN(J197,Y197)-W197)+Z197*MAX(0,J197-Y197))))</f>
        <v>0</v>
      </c>
      <c r="L197" s="17" t="n">
        <f aca="false">IF(J197=0,0,IF(AND(ISNUMBER(AA197),J197&gt;=AA197),0,IF(J197&lt;=10,0.3,0.4)))</f>
        <v>0</v>
      </c>
      <c r="M197" s="17" t="n">
        <f aca="false">N(H197)*J197+IF(I197="Y",0.0165*J197,0)+IF(Settings!$B$6="Yes",Settings!$B$7,0)</f>
        <v>0</v>
      </c>
      <c r="N197" s="17" t="n">
        <f aca="false">K197+L197+M197</f>
        <v>0</v>
      </c>
      <c r="O197" s="17" t="n">
        <f aca="false">IF(ISNUMBER(C197),C197+N(D197)-N197,0)</f>
        <v>0</v>
      </c>
      <c r="P197" s="17" t="n">
        <f aca="false">IF(ISNUMBER(C197),O197-N(E197)-N(F197)-N(G197),0)</f>
        <v>0</v>
      </c>
      <c r="Q197" s="18" t="str">
        <f aca="false">IF(AND(ISNUMBER(C197),C197+N(D197)&gt;0),P197/(C197+N(D197)),"")</f>
        <v/>
      </c>
      <c r="R197" s="18" t="str">
        <f aca="false">IF(AND(ISNUMBER(C197),C197&gt;0),N197/C197,"")</f>
        <v/>
      </c>
      <c r="S197" s="19" t="str">
        <f aca="false">IF(OR(U197&lt;&gt;"cliff",J197=0),"",IF(AND(J197&gt;W197*0.85,J197&lt;=W197),"Just under a cliff",IF(AND(U197="cliff",J197&gt;W197,J197&lt;=W197*1.15),"Just over a cliff","")))</f>
        <v/>
      </c>
      <c r="U197" s="0" t="str">
        <f aca="false">IF(B197="","",IF(Settings!$B$4="Basic Store or higher",INDEX(Rates!$H$5:$H$25,MATCH(B197,Rates!$A$5:$A$25,0)),INDEX(Rates!$B$5:$B$25,MATCH(B197,Rates!$A$5:$A$25,0))))</f>
        <v/>
      </c>
      <c r="V197" s="0" t="str">
        <f aca="false">IF(B197="","",IF(Settings!$B$4="Basic Store or higher",INDEX(Rates!$I$5:$I$25,MATCH(B197,Rates!$A$5:$A$25,0)),INDEX(Rates!$C$5:$C$25,MATCH(B197,Rates!$A$5:$A$25,0))))</f>
        <v/>
      </c>
      <c r="W197" s="0" t="str">
        <f aca="false">IF(B197="","",IF(Settings!$B$4="Basic Store or higher",INDEX(Rates!$J$5:$J$25,MATCH(B197,Rates!$A$5:$A$25,0)),INDEX(Rates!$D$5:$D$25,MATCH(B197,Rates!$A$5:$A$25,0))))</f>
        <v/>
      </c>
      <c r="X197" s="0" t="str">
        <f aca="false">IF(B197="","",IF(Settings!$B$4="Basic Store or higher",INDEX(Rates!$K$5:$K$25,MATCH(B197,Rates!$A$5:$A$25,0)),INDEX(Rates!$E$5:$E$25,MATCH(B197,Rates!$A$5:$A$25,0))))</f>
        <v/>
      </c>
      <c r="Y197" s="0" t="str">
        <f aca="false">IF(B197="","",IF(Settings!$B$4="Basic Store or higher",INDEX(Rates!$L$5:$L$25,MATCH(B197,Rates!$A$5:$A$25,0)),INDEX(Rates!$F$5:$F$25,MATCH(B197,Rates!$A$5:$A$25,0))))</f>
        <v/>
      </c>
      <c r="Z197" s="0" t="str">
        <f aca="false">IF(B197="","",IF(Settings!$B$4="Basic Store or higher",INDEX(Rates!$M$5:$M$25,MATCH(B197,Rates!$A$5:$A$25,0)),INDEX(Rates!$G$5:$G$25,MATCH(B197,Rates!$A$5:$A$25,0))))</f>
        <v/>
      </c>
      <c r="AA197" s="0" t="str">
        <f aca="false">IF(B197="","",INDEX(Rates!$N$5:$N$25,MATCH(B197,Rates!$A$5:$A$25,0)))</f>
        <v/>
      </c>
    </row>
    <row r="198" customFormat="false" ht="15" hidden="false" customHeight="false" outlineLevel="0" collapsed="false">
      <c r="A198" s="8"/>
      <c r="B198" s="8"/>
      <c r="C198" s="15"/>
      <c r="D198" s="15"/>
      <c r="E198" s="15"/>
      <c r="F198" s="15"/>
      <c r="G198" s="15"/>
      <c r="H198" s="16"/>
      <c r="I198" s="8"/>
      <c r="J198" s="17" t="n">
        <f aca="false">IF(ISNUMBER(C198),(C198+N(D198))*(1+Settings!$B$5),0)</f>
        <v>0</v>
      </c>
      <c r="K198" s="17" t="n">
        <f aca="false">IF(OR(B198="",J198=0),0,IF(U198="flat",V198*J198,IF(U198="cliff",IF(J198&lt;=W198,V198*J198,IF(J198&lt;=Y198,X198*J198,Z198*J198)),V198*MIN(J198,W198)+X198*MAX(0,MIN(J198,Y198)-W198)+Z198*MAX(0,J198-Y198))))</f>
        <v>0</v>
      </c>
      <c r="L198" s="17" t="n">
        <f aca="false">IF(J198=0,0,IF(AND(ISNUMBER(AA198),J198&gt;=AA198),0,IF(J198&lt;=10,0.3,0.4)))</f>
        <v>0</v>
      </c>
      <c r="M198" s="17" t="n">
        <f aca="false">N(H198)*J198+IF(I198="Y",0.0165*J198,0)+IF(Settings!$B$6="Yes",Settings!$B$7,0)</f>
        <v>0</v>
      </c>
      <c r="N198" s="17" t="n">
        <f aca="false">K198+L198+M198</f>
        <v>0</v>
      </c>
      <c r="O198" s="17" t="n">
        <f aca="false">IF(ISNUMBER(C198),C198+N(D198)-N198,0)</f>
        <v>0</v>
      </c>
      <c r="P198" s="17" t="n">
        <f aca="false">IF(ISNUMBER(C198),O198-N(E198)-N(F198)-N(G198),0)</f>
        <v>0</v>
      </c>
      <c r="Q198" s="18" t="str">
        <f aca="false">IF(AND(ISNUMBER(C198),C198+N(D198)&gt;0),P198/(C198+N(D198)),"")</f>
        <v/>
      </c>
      <c r="R198" s="18" t="str">
        <f aca="false">IF(AND(ISNUMBER(C198),C198&gt;0),N198/C198,"")</f>
        <v/>
      </c>
      <c r="S198" s="19" t="str">
        <f aca="false">IF(OR(U198&lt;&gt;"cliff",J198=0),"",IF(AND(J198&gt;W198*0.85,J198&lt;=W198),"Just under a cliff",IF(AND(U198="cliff",J198&gt;W198,J198&lt;=W198*1.15),"Just over a cliff","")))</f>
        <v/>
      </c>
      <c r="U198" s="0" t="str">
        <f aca="false">IF(B198="","",IF(Settings!$B$4="Basic Store or higher",INDEX(Rates!$H$5:$H$25,MATCH(B198,Rates!$A$5:$A$25,0)),INDEX(Rates!$B$5:$B$25,MATCH(B198,Rates!$A$5:$A$25,0))))</f>
        <v/>
      </c>
      <c r="V198" s="0" t="str">
        <f aca="false">IF(B198="","",IF(Settings!$B$4="Basic Store or higher",INDEX(Rates!$I$5:$I$25,MATCH(B198,Rates!$A$5:$A$25,0)),INDEX(Rates!$C$5:$C$25,MATCH(B198,Rates!$A$5:$A$25,0))))</f>
        <v/>
      </c>
      <c r="W198" s="0" t="str">
        <f aca="false">IF(B198="","",IF(Settings!$B$4="Basic Store or higher",INDEX(Rates!$J$5:$J$25,MATCH(B198,Rates!$A$5:$A$25,0)),INDEX(Rates!$D$5:$D$25,MATCH(B198,Rates!$A$5:$A$25,0))))</f>
        <v/>
      </c>
      <c r="X198" s="0" t="str">
        <f aca="false">IF(B198="","",IF(Settings!$B$4="Basic Store or higher",INDEX(Rates!$K$5:$K$25,MATCH(B198,Rates!$A$5:$A$25,0)),INDEX(Rates!$E$5:$E$25,MATCH(B198,Rates!$A$5:$A$25,0))))</f>
        <v/>
      </c>
      <c r="Y198" s="0" t="str">
        <f aca="false">IF(B198="","",IF(Settings!$B$4="Basic Store or higher",INDEX(Rates!$L$5:$L$25,MATCH(B198,Rates!$A$5:$A$25,0)),INDEX(Rates!$F$5:$F$25,MATCH(B198,Rates!$A$5:$A$25,0))))</f>
        <v/>
      </c>
      <c r="Z198" s="0" t="str">
        <f aca="false">IF(B198="","",IF(Settings!$B$4="Basic Store or higher",INDEX(Rates!$M$5:$M$25,MATCH(B198,Rates!$A$5:$A$25,0)),INDEX(Rates!$G$5:$G$25,MATCH(B198,Rates!$A$5:$A$25,0))))</f>
        <v/>
      </c>
      <c r="AA198" s="0" t="str">
        <f aca="false">IF(B198="","",INDEX(Rates!$N$5:$N$25,MATCH(B198,Rates!$A$5:$A$25,0)))</f>
        <v/>
      </c>
    </row>
    <row r="199" customFormat="false" ht="15" hidden="false" customHeight="false" outlineLevel="0" collapsed="false">
      <c r="A199" s="8"/>
      <c r="B199" s="8"/>
      <c r="C199" s="15"/>
      <c r="D199" s="15"/>
      <c r="E199" s="15"/>
      <c r="F199" s="15"/>
      <c r="G199" s="15"/>
      <c r="H199" s="16"/>
      <c r="I199" s="8"/>
      <c r="J199" s="17" t="n">
        <f aca="false">IF(ISNUMBER(C199),(C199+N(D199))*(1+Settings!$B$5),0)</f>
        <v>0</v>
      </c>
      <c r="K199" s="17" t="n">
        <f aca="false">IF(OR(B199="",J199=0),0,IF(U199="flat",V199*J199,IF(U199="cliff",IF(J199&lt;=W199,V199*J199,IF(J199&lt;=Y199,X199*J199,Z199*J199)),V199*MIN(J199,W199)+X199*MAX(0,MIN(J199,Y199)-W199)+Z199*MAX(0,J199-Y199))))</f>
        <v>0</v>
      </c>
      <c r="L199" s="17" t="n">
        <f aca="false">IF(J199=0,0,IF(AND(ISNUMBER(AA199),J199&gt;=AA199),0,IF(J199&lt;=10,0.3,0.4)))</f>
        <v>0</v>
      </c>
      <c r="M199" s="17" t="n">
        <f aca="false">N(H199)*J199+IF(I199="Y",0.0165*J199,0)+IF(Settings!$B$6="Yes",Settings!$B$7,0)</f>
        <v>0</v>
      </c>
      <c r="N199" s="17" t="n">
        <f aca="false">K199+L199+M199</f>
        <v>0</v>
      </c>
      <c r="O199" s="17" t="n">
        <f aca="false">IF(ISNUMBER(C199),C199+N(D199)-N199,0)</f>
        <v>0</v>
      </c>
      <c r="P199" s="17" t="n">
        <f aca="false">IF(ISNUMBER(C199),O199-N(E199)-N(F199)-N(G199),0)</f>
        <v>0</v>
      </c>
      <c r="Q199" s="18" t="str">
        <f aca="false">IF(AND(ISNUMBER(C199),C199+N(D199)&gt;0),P199/(C199+N(D199)),"")</f>
        <v/>
      </c>
      <c r="R199" s="18" t="str">
        <f aca="false">IF(AND(ISNUMBER(C199),C199&gt;0),N199/C199,"")</f>
        <v/>
      </c>
      <c r="S199" s="19" t="str">
        <f aca="false">IF(OR(U199&lt;&gt;"cliff",J199=0),"",IF(AND(J199&gt;W199*0.85,J199&lt;=W199),"Just under a cliff",IF(AND(U199="cliff",J199&gt;W199,J199&lt;=W199*1.15),"Just over a cliff","")))</f>
        <v/>
      </c>
      <c r="U199" s="0" t="str">
        <f aca="false">IF(B199="","",IF(Settings!$B$4="Basic Store or higher",INDEX(Rates!$H$5:$H$25,MATCH(B199,Rates!$A$5:$A$25,0)),INDEX(Rates!$B$5:$B$25,MATCH(B199,Rates!$A$5:$A$25,0))))</f>
        <v/>
      </c>
      <c r="V199" s="0" t="str">
        <f aca="false">IF(B199="","",IF(Settings!$B$4="Basic Store or higher",INDEX(Rates!$I$5:$I$25,MATCH(B199,Rates!$A$5:$A$25,0)),INDEX(Rates!$C$5:$C$25,MATCH(B199,Rates!$A$5:$A$25,0))))</f>
        <v/>
      </c>
      <c r="W199" s="0" t="str">
        <f aca="false">IF(B199="","",IF(Settings!$B$4="Basic Store or higher",INDEX(Rates!$J$5:$J$25,MATCH(B199,Rates!$A$5:$A$25,0)),INDEX(Rates!$D$5:$D$25,MATCH(B199,Rates!$A$5:$A$25,0))))</f>
        <v/>
      </c>
      <c r="X199" s="0" t="str">
        <f aca="false">IF(B199="","",IF(Settings!$B$4="Basic Store or higher",INDEX(Rates!$K$5:$K$25,MATCH(B199,Rates!$A$5:$A$25,0)),INDEX(Rates!$E$5:$E$25,MATCH(B199,Rates!$A$5:$A$25,0))))</f>
        <v/>
      </c>
      <c r="Y199" s="0" t="str">
        <f aca="false">IF(B199="","",IF(Settings!$B$4="Basic Store or higher",INDEX(Rates!$L$5:$L$25,MATCH(B199,Rates!$A$5:$A$25,0)),INDEX(Rates!$F$5:$F$25,MATCH(B199,Rates!$A$5:$A$25,0))))</f>
        <v/>
      </c>
      <c r="Z199" s="0" t="str">
        <f aca="false">IF(B199="","",IF(Settings!$B$4="Basic Store or higher",INDEX(Rates!$M$5:$M$25,MATCH(B199,Rates!$A$5:$A$25,0)),INDEX(Rates!$G$5:$G$25,MATCH(B199,Rates!$A$5:$A$25,0))))</f>
        <v/>
      </c>
      <c r="AA199" s="0" t="str">
        <f aca="false">IF(B199="","",INDEX(Rates!$N$5:$N$25,MATCH(B199,Rates!$A$5:$A$25,0)))</f>
        <v/>
      </c>
    </row>
    <row r="200" customFormat="false" ht="15" hidden="false" customHeight="false" outlineLevel="0" collapsed="false">
      <c r="A200" s="8"/>
      <c r="B200" s="8"/>
      <c r="C200" s="15"/>
      <c r="D200" s="15"/>
      <c r="E200" s="15"/>
      <c r="F200" s="15"/>
      <c r="G200" s="15"/>
      <c r="H200" s="16"/>
      <c r="I200" s="8"/>
      <c r="J200" s="17" t="n">
        <f aca="false">IF(ISNUMBER(C200),(C200+N(D200))*(1+Settings!$B$5),0)</f>
        <v>0</v>
      </c>
      <c r="K200" s="17" t="n">
        <f aca="false">IF(OR(B200="",J200=0),0,IF(U200="flat",V200*J200,IF(U200="cliff",IF(J200&lt;=W200,V200*J200,IF(J200&lt;=Y200,X200*J200,Z200*J200)),V200*MIN(J200,W200)+X200*MAX(0,MIN(J200,Y200)-W200)+Z200*MAX(0,J200-Y200))))</f>
        <v>0</v>
      </c>
      <c r="L200" s="17" t="n">
        <f aca="false">IF(J200=0,0,IF(AND(ISNUMBER(AA200),J200&gt;=AA200),0,IF(J200&lt;=10,0.3,0.4)))</f>
        <v>0</v>
      </c>
      <c r="M200" s="17" t="n">
        <f aca="false">N(H200)*J200+IF(I200="Y",0.0165*J200,0)+IF(Settings!$B$6="Yes",Settings!$B$7,0)</f>
        <v>0</v>
      </c>
      <c r="N200" s="17" t="n">
        <f aca="false">K200+L200+M200</f>
        <v>0</v>
      </c>
      <c r="O200" s="17" t="n">
        <f aca="false">IF(ISNUMBER(C200),C200+N(D200)-N200,0)</f>
        <v>0</v>
      </c>
      <c r="P200" s="17" t="n">
        <f aca="false">IF(ISNUMBER(C200),O200-N(E200)-N(F200)-N(G200),0)</f>
        <v>0</v>
      </c>
      <c r="Q200" s="18" t="str">
        <f aca="false">IF(AND(ISNUMBER(C200),C200+N(D200)&gt;0),P200/(C200+N(D200)),"")</f>
        <v/>
      </c>
      <c r="R200" s="18" t="str">
        <f aca="false">IF(AND(ISNUMBER(C200),C200&gt;0),N200/C200,"")</f>
        <v/>
      </c>
      <c r="S200" s="19" t="str">
        <f aca="false">IF(OR(U200&lt;&gt;"cliff",J200=0),"",IF(AND(J200&gt;W200*0.85,J200&lt;=W200),"Just under a cliff",IF(AND(U200="cliff",J200&gt;W200,J200&lt;=W200*1.15),"Just over a cliff","")))</f>
        <v/>
      </c>
      <c r="U200" s="0" t="str">
        <f aca="false">IF(B200="","",IF(Settings!$B$4="Basic Store or higher",INDEX(Rates!$H$5:$H$25,MATCH(B200,Rates!$A$5:$A$25,0)),INDEX(Rates!$B$5:$B$25,MATCH(B200,Rates!$A$5:$A$25,0))))</f>
        <v/>
      </c>
      <c r="V200" s="0" t="str">
        <f aca="false">IF(B200="","",IF(Settings!$B$4="Basic Store or higher",INDEX(Rates!$I$5:$I$25,MATCH(B200,Rates!$A$5:$A$25,0)),INDEX(Rates!$C$5:$C$25,MATCH(B200,Rates!$A$5:$A$25,0))))</f>
        <v/>
      </c>
      <c r="W200" s="0" t="str">
        <f aca="false">IF(B200="","",IF(Settings!$B$4="Basic Store or higher",INDEX(Rates!$J$5:$J$25,MATCH(B200,Rates!$A$5:$A$25,0)),INDEX(Rates!$D$5:$D$25,MATCH(B200,Rates!$A$5:$A$25,0))))</f>
        <v/>
      </c>
      <c r="X200" s="0" t="str">
        <f aca="false">IF(B200="","",IF(Settings!$B$4="Basic Store or higher",INDEX(Rates!$K$5:$K$25,MATCH(B200,Rates!$A$5:$A$25,0)),INDEX(Rates!$E$5:$E$25,MATCH(B200,Rates!$A$5:$A$25,0))))</f>
        <v/>
      </c>
      <c r="Y200" s="0" t="str">
        <f aca="false">IF(B200="","",IF(Settings!$B$4="Basic Store or higher",INDEX(Rates!$L$5:$L$25,MATCH(B200,Rates!$A$5:$A$25,0)),INDEX(Rates!$F$5:$F$25,MATCH(B200,Rates!$A$5:$A$25,0))))</f>
        <v/>
      </c>
      <c r="Z200" s="0" t="str">
        <f aca="false">IF(B200="","",IF(Settings!$B$4="Basic Store or higher",INDEX(Rates!$M$5:$M$25,MATCH(B200,Rates!$A$5:$A$25,0)),INDEX(Rates!$G$5:$G$25,MATCH(B200,Rates!$A$5:$A$25,0))))</f>
        <v/>
      </c>
      <c r="AA200" s="0" t="str">
        <f aca="false">IF(B200="","",INDEX(Rates!$N$5:$N$25,MATCH(B200,Rates!$A$5:$A$25,0)))</f>
        <v/>
      </c>
    </row>
    <row r="201" customFormat="false" ht="15" hidden="false" customHeight="false" outlineLevel="0" collapsed="false">
      <c r="A201" s="8"/>
      <c r="B201" s="8"/>
      <c r="C201" s="15"/>
      <c r="D201" s="15"/>
      <c r="E201" s="15"/>
      <c r="F201" s="15"/>
      <c r="G201" s="15"/>
      <c r="H201" s="16"/>
      <c r="I201" s="8"/>
      <c r="J201" s="17" t="n">
        <f aca="false">IF(ISNUMBER(C201),(C201+N(D201))*(1+Settings!$B$5),0)</f>
        <v>0</v>
      </c>
      <c r="K201" s="17" t="n">
        <f aca="false">IF(OR(B201="",J201=0),0,IF(U201="flat",V201*J201,IF(U201="cliff",IF(J201&lt;=W201,V201*J201,IF(J201&lt;=Y201,X201*J201,Z201*J201)),V201*MIN(J201,W201)+X201*MAX(0,MIN(J201,Y201)-W201)+Z201*MAX(0,J201-Y201))))</f>
        <v>0</v>
      </c>
      <c r="L201" s="17" t="n">
        <f aca="false">IF(J201=0,0,IF(AND(ISNUMBER(AA201),J201&gt;=AA201),0,IF(J201&lt;=10,0.3,0.4)))</f>
        <v>0</v>
      </c>
      <c r="M201" s="17" t="n">
        <f aca="false">N(H201)*J201+IF(I201="Y",0.0165*J201,0)+IF(Settings!$B$6="Yes",Settings!$B$7,0)</f>
        <v>0</v>
      </c>
      <c r="N201" s="17" t="n">
        <f aca="false">K201+L201+M201</f>
        <v>0</v>
      </c>
      <c r="O201" s="17" t="n">
        <f aca="false">IF(ISNUMBER(C201),C201+N(D201)-N201,0)</f>
        <v>0</v>
      </c>
      <c r="P201" s="17" t="n">
        <f aca="false">IF(ISNUMBER(C201),O201-N(E201)-N(F201)-N(G201),0)</f>
        <v>0</v>
      </c>
      <c r="Q201" s="18" t="str">
        <f aca="false">IF(AND(ISNUMBER(C201),C201+N(D201)&gt;0),P201/(C201+N(D201)),"")</f>
        <v/>
      </c>
      <c r="R201" s="18" t="str">
        <f aca="false">IF(AND(ISNUMBER(C201),C201&gt;0),N201/C201,"")</f>
        <v/>
      </c>
      <c r="S201" s="19" t="str">
        <f aca="false">IF(OR(U201&lt;&gt;"cliff",J201=0),"",IF(AND(J201&gt;W201*0.85,J201&lt;=W201),"Just under a cliff",IF(AND(U201="cliff",J201&gt;W201,J201&lt;=W201*1.15),"Just over a cliff","")))</f>
        <v/>
      </c>
      <c r="U201" s="0" t="str">
        <f aca="false">IF(B201="","",IF(Settings!$B$4="Basic Store or higher",INDEX(Rates!$H$5:$H$25,MATCH(B201,Rates!$A$5:$A$25,0)),INDEX(Rates!$B$5:$B$25,MATCH(B201,Rates!$A$5:$A$25,0))))</f>
        <v/>
      </c>
      <c r="V201" s="0" t="str">
        <f aca="false">IF(B201="","",IF(Settings!$B$4="Basic Store or higher",INDEX(Rates!$I$5:$I$25,MATCH(B201,Rates!$A$5:$A$25,0)),INDEX(Rates!$C$5:$C$25,MATCH(B201,Rates!$A$5:$A$25,0))))</f>
        <v/>
      </c>
      <c r="W201" s="0" t="str">
        <f aca="false">IF(B201="","",IF(Settings!$B$4="Basic Store or higher",INDEX(Rates!$J$5:$J$25,MATCH(B201,Rates!$A$5:$A$25,0)),INDEX(Rates!$D$5:$D$25,MATCH(B201,Rates!$A$5:$A$25,0))))</f>
        <v/>
      </c>
      <c r="X201" s="0" t="str">
        <f aca="false">IF(B201="","",IF(Settings!$B$4="Basic Store or higher",INDEX(Rates!$K$5:$K$25,MATCH(B201,Rates!$A$5:$A$25,0)),INDEX(Rates!$E$5:$E$25,MATCH(B201,Rates!$A$5:$A$25,0))))</f>
        <v/>
      </c>
      <c r="Y201" s="0" t="str">
        <f aca="false">IF(B201="","",IF(Settings!$B$4="Basic Store or higher",INDEX(Rates!$L$5:$L$25,MATCH(B201,Rates!$A$5:$A$25,0)),INDEX(Rates!$F$5:$F$25,MATCH(B201,Rates!$A$5:$A$25,0))))</f>
        <v/>
      </c>
      <c r="Z201" s="0" t="str">
        <f aca="false">IF(B201="","",IF(Settings!$B$4="Basic Store or higher",INDEX(Rates!$M$5:$M$25,MATCH(B201,Rates!$A$5:$A$25,0)),INDEX(Rates!$G$5:$G$25,MATCH(B201,Rates!$A$5:$A$25,0))))</f>
        <v/>
      </c>
      <c r="AA201" s="0" t="str">
        <f aca="false">IF(B201="","",INDEX(Rates!$N$5:$N$25,MATCH(B201,Rates!$A$5:$A$25,0)))</f>
        <v/>
      </c>
    </row>
    <row r="202" customFormat="false" ht="15" hidden="false" customHeight="false" outlineLevel="0" collapsed="false">
      <c r="A202" s="8"/>
      <c r="B202" s="8"/>
      <c r="C202" s="15"/>
      <c r="D202" s="15"/>
      <c r="E202" s="15"/>
      <c r="F202" s="15"/>
      <c r="G202" s="15"/>
      <c r="H202" s="16"/>
      <c r="I202" s="8"/>
      <c r="J202" s="17" t="n">
        <f aca="false">IF(ISNUMBER(C202),(C202+N(D202))*(1+Settings!$B$5),0)</f>
        <v>0</v>
      </c>
      <c r="K202" s="17" t="n">
        <f aca="false">IF(OR(B202="",J202=0),0,IF(U202="flat",V202*J202,IF(U202="cliff",IF(J202&lt;=W202,V202*J202,IF(J202&lt;=Y202,X202*J202,Z202*J202)),V202*MIN(J202,W202)+X202*MAX(0,MIN(J202,Y202)-W202)+Z202*MAX(0,J202-Y202))))</f>
        <v>0</v>
      </c>
      <c r="L202" s="17" t="n">
        <f aca="false">IF(J202=0,0,IF(AND(ISNUMBER(AA202),J202&gt;=AA202),0,IF(J202&lt;=10,0.3,0.4)))</f>
        <v>0</v>
      </c>
      <c r="M202" s="17" t="n">
        <f aca="false">N(H202)*J202+IF(I202="Y",0.0165*J202,0)+IF(Settings!$B$6="Yes",Settings!$B$7,0)</f>
        <v>0</v>
      </c>
      <c r="N202" s="17" t="n">
        <f aca="false">K202+L202+M202</f>
        <v>0</v>
      </c>
      <c r="O202" s="17" t="n">
        <f aca="false">IF(ISNUMBER(C202),C202+N(D202)-N202,0)</f>
        <v>0</v>
      </c>
      <c r="P202" s="17" t="n">
        <f aca="false">IF(ISNUMBER(C202),O202-N(E202)-N(F202)-N(G202),0)</f>
        <v>0</v>
      </c>
      <c r="Q202" s="18" t="str">
        <f aca="false">IF(AND(ISNUMBER(C202),C202+N(D202)&gt;0),P202/(C202+N(D202)),"")</f>
        <v/>
      </c>
      <c r="R202" s="18" t="str">
        <f aca="false">IF(AND(ISNUMBER(C202),C202&gt;0),N202/C202,"")</f>
        <v/>
      </c>
      <c r="S202" s="19" t="str">
        <f aca="false">IF(OR(U202&lt;&gt;"cliff",J202=0),"",IF(AND(J202&gt;W202*0.85,J202&lt;=W202),"Just under a cliff",IF(AND(U202="cliff",J202&gt;W202,J202&lt;=W202*1.15),"Just over a cliff","")))</f>
        <v/>
      </c>
      <c r="U202" s="0" t="str">
        <f aca="false">IF(B202="","",IF(Settings!$B$4="Basic Store or higher",INDEX(Rates!$H$5:$H$25,MATCH(B202,Rates!$A$5:$A$25,0)),INDEX(Rates!$B$5:$B$25,MATCH(B202,Rates!$A$5:$A$25,0))))</f>
        <v/>
      </c>
      <c r="V202" s="0" t="str">
        <f aca="false">IF(B202="","",IF(Settings!$B$4="Basic Store or higher",INDEX(Rates!$I$5:$I$25,MATCH(B202,Rates!$A$5:$A$25,0)),INDEX(Rates!$C$5:$C$25,MATCH(B202,Rates!$A$5:$A$25,0))))</f>
        <v/>
      </c>
      <c r="W202" s="0" t="str">
        <f aca="false">IF(B202="","",IF(Settings!$B$4="Basic Store or higher",INDEX(Rates!$J$5:$J$25,MATCH(B202,Rates!$A$5:$A$25,0)),INDEX(Rates!$D$5:$D$25,MATCH(B202,Rates!$A$5:$A$25,0))))</f>
        <v/>
      </c>
      <c r="X202" s="0" t="str">
        <f aca="false">IF(B202="","",IF(Settings!$B$4="Basic Store or higher",INDEX(Rates!$K$5:$K$25,MATCH(B202,Rates!$A$5:$A$25,0)),INDEX(Rates!$E$5:$E$25,MATCH(B202,Rates!$A$5:$A$25,0))))</f>
        <v/>
      </c>
      <c r="Y202" s="0" t="str">
        <f aca="false">IF(B202="","",IF(Settings!$B$4="Basic Store or higher",INDEX(Rates!$L$5:$L$25,MATCH(B202,Rates!$A$5:$A$25,0)),INDEX(Rates!$F$5:$F$25,MATCH(B202,Rates!$A$5:$A$25,0))))</f>
        <v/>
      </c>
      <c r="Z202" s="0" t="str">
        <f aca="false">IF(B202="","",IF(Settings!$B$4="Basic Store or higher",INDEX(Rates!$M$5:$M$25,MATCH(B202,Rates!$A$5:$A$25,0)),INDEX(Rates!$G$5:$G$25,MATCH(B202,Rates!$A$5:$A$25,0))))</f>
        <v/>
      </c>
      <c r="AA202" s="0" t="str">
        <f aca="false">IF(B202="","",INDEX(Rates!$N$5:$N$25,MATCH(B202,Rates!$A$5:$A$25,0)))</f>
        <v/>
      </c>
    </row>
    <row r="203" customFormat="false" ht="15" hidden="false" customHeight="false" outlineLevel="0" collapsed="false">
      <c r="A203" s="8"/>
      <c r="B203" s="8"/>
      <c r="C203" s="15"/>
      <c r="D203" s="15"/>
      <c r="E203" s="15"/>
      <c r="F203" s="15"/>
      <c r="G203" s="15"/>
      <c r="H203" s="16"/>
      <c r="I203" s="8"/>
      <c r="J203" s="17" t="n">
        <f aca="false">IF(ISNUMBER(C203),(C203+N(D203))*(1+Settings!$B$5),0)</f>
        <v>0</v>
      </c>
      <c r="K203" s="17" t="n">
        <f aca="false">IF(OR(B203="",J203=0),0,IF(U203="flat",V203*J203,IF(U203="cliff",IF(J203&lt;=W203,V203*J203,IF(J203&lt;=Y203,X203*J203,Z203*J203)),V203*MIN(J203,W203)+X203*MAX(0,MIN(J203,Y203)-W203)+Z203*MAX(0,J203-Y203))))</f>
        <v>0</v>
      </c>
      <c r="L203" s="17" t="n">
        <f aca="false">IF(J203=0,0,IF(AND(ISNUMBER(AA203),J203&gt;=AA203),0,IF(J203&lt;=10,0.3,0.4)))</f>
        <v>0</v>
      </c>
      <c r="M203" s="17" t="n">
        <f aca="false">N(H203)*J203+IF(I203="Y",0.0165*J203,0)+IF(Settings!$B$6="Yes",Settings!$B$7,0)</f>
        <v>0</v>
      </c>
      <c r="N203" s="17" t="n">
        <f aca="false">K203+L203+M203</f>
        <v>0</v>
      </c>
      <c r="O203" s="17" t="n">
        <f aca="false">IF(ISNUMBER(C203),C203+N(D203)-N203,0)</f>
        <v>0</v>
      </c>
      <c r="P203" s="17" t="n">
        <f aca="false">IF(ISNUMBER(C203),O203-N(E203)-N(F203)-N(G203),0)</f>
        <v>0</v>
      </c>
      <c r="Q203" s="18" t="str">
        <f aca="false">IF(AND(ISNUMBER(C203),C203+N(D203)&gt;0),P203/(C203+N(D203)),"")</f>
        <v/>
      </c>
      <c r="R203" s="18" t="str">
        <f aca="false">IF(AND(ISNUMBER(C203),C203&gt;0),N203/C203,"")</f>
        <v/>
      </c>
      <c r="S203" s="19" t="str">
        <f aca="false">IF(OR(U203&lt;&gt;"cliff",J203=0),"",IF(AND(J203&gt;W203*0.85,J203&lt;=W203),"Just under a cliff",IF(AND(U203="cliff",J203&gt;W203,J203&lt;=W203*1.15),"Just over a cliff","")))</f>
        <v/>
      </c>
      <c r="U203" s="0" t="str">
        <f aca="false">IF(B203="","",IF(Settings!$B$4="Basic Store or higher",INDEX(Rates!$H$5:$H$25,MATCH(B203,Rates!$A$5:$A$25,0)),INDEX(Rates!$B$5:$B$25,MATCH(B203,Rates!$A$5:$A$25,0))))</f>
        <v/>
      </c>
      <c r="V203" s="0" t="str">
        <f aca="false">IF(B203="","",IF(Settings!$B$4="Basic Store or higher",INDEX(Rates!$I$5:$I$25,MATCH(B203,Rates!$A$5:$A$25,0)),INDEX(Rates!$C$5:$C$25,MATCH(B203,Rates!$A$5:$A$25,0))))</f>
        <v/>
      </c>
      <c r="W203" s="0" t="str">
        <f aca="false">IF(B203="","",IF(Settings!$B$4="Basic Store or higher",INDEX(Rates!$J$5:$J$25,MATCH(B203,Rates!$A$5:$A$25,0)),INDEX(Rates!$D$5:$D$25,MATCH(B203,Rates!$A$5:$A$25,0))))</f>
        <v/>
      </c>
      <c r="X203" s="0" t="str">
        <f aca="false">IF(B203="","",IF(Settings!$B$4="Basic Store or higher",INDEX(Rates!$K$5:$K$25,MATCH(B203,Rates!$A$5:$A$25,0)),INDEX(Rates!$E$5:$E$25,MATCH(B203,Rates!$A$5:$A$25,0))))</f>
        <v/>
      </c>
      <c r="Y203" s="0" t="str">
        <f aca="false">IF(B203="","",IF(Settings!$B$4="Basic Store or higher",INDEX(Rates!$L$5:$L$25,MATCH(B203,Rates!$A$5:$A$25,0)),INDEX(Rates!$F$5:$F$25,MATCH(B203,Rates!$A$5:$A$25,0))))</f>
        <v/>
      </c>
      <c r="Z203" s="0" t="str">
        <f aca="false">IF(B203="","",IF(Settings!$B$4="Basic Store or higher",INDEX(Rates!$M$5:$M$25,MATCH(B203,Rates!$A$5:$A$25,0)),INDEX(Rates!$G$5:$G$25,MATCH(B203,Rates!$A$5:$A$25,0))))</f>
        <v/>
      </c>
      <c r="AA203" s="0" t="str">
        <f aca="false">IF(B203="","",INDEX(Rates!$N$5:$N$25,MATCH(B203,Rates!$A$5:$A$25,0)))</f>
        <v/>
      </c>
    </row>
    <row r="204" customFormat="false" ht="15" hidden="false" customHeight="false" outlineLevel="0" collapsed="false">
      <c r="A204" s="8"/>
      <c r="B204" s="8"/>
      <c r="C204" s="15"/>
      <c r="D204" s="15"/>
      <c r="E204" s="15"/>
      <c r="F204" s="15"/>
      <c r="G204" s="15"/>
      <c r="H204" s="16"/>
      <c r="I204" s="8"/>
      <c r="J204" s="17" t="n">
        <f aca="false">IF(ISNUMBER(C204),(C204+N(D204))*(1+Settings!$B$5),0)</f>
        <v>0</v>
      </c>
      <c r="K204" s="17" t="n">
        <f aca="false">IF(OR(B204="",J204=0),0,IF(U204="flat",V204*J204,IF(U204="cliff",IF(J204&lt;=W204,V204*J204,IF(J204&lt;=Y204,X204*J204,Z204*J204)),V204*MIN(J204,W204)+X204*MAX(0,MIN(J204,Y204)-W204)+Z204*MAX(0,J204-Y204))))</f>
        <v>0</v>
      </c>
      <c r="L204" s="17" t="n">
        <f aca="false">IF(J204=0,0,IF(AND(ISNUMBER(AA204),J204&gt;=AA204),0,IF(J204&lt;=10,0.3,0.4)))</f>
        <v>0</v>
      </c>
      <c r="M204" s="17" t="n">
        <f aca="false">N(H204)*J204+IF(I204="Y",0.0165*J204,0)+IF(Settings!$B$6="Yes",Settings!$B$7,0)</f>
        <v>0</v>
      </c>
      <c r="N204" s="17" t="n">
        <f aca="false">K204+L204+M204</f>
        <v>0</v>
      </c>
      <c r="O204" s="17" t="n">
        <f aca="false">IF(ISNUMBER(C204),C204+N(D204)-N204,0)</f>
        <v>0</v>
      </c>
      <c r="P204" s="17" t="n">
        <f aca="false">IF(ISNUMBER(C204),O204-N(E204)-N(F204)-N(G204),0)</f>
        <v>0</v>
      </c>
      <c r="Q204" s="18" t="str">
        <f aca="false">IF(AND(ISNUMBER(C204),C204+N(D204)&gt;0),P204/(C204+N(D204)),"")</f>
        <v/>
      </c>
      <c r="R204" s="18" t="str">
        <f aca="false">IF(AND(ISNUMBER(C204),C204&gt;0),N204/C204,"")</f>
        <v/>
      </c>
      <c r="S204" s="19" t="str">
        <f aca="false">IF(OR(U204&lt;&gt;"cliff",J204=0),"",IF(AND(J204&gt;W204*0.85,J204&lt;=W204),"Just under a cliff",IF(AND(U204="cliff",J204&gt;W204,J204&lt;=W204*1.15),"Just over a cliff","")))</f>
        <v/>
      </c>
      <c r="U204" s="0" t="str">
        <f aca="false">IF(B204="","",IF(Settings!$B$4="Basic Store or higher",INDEX(Rates!$H$5:$H$25,MATCH(B204,Rates!$A$5:$A$25,0)),INDEX(Rates!$B$5:$B$25,MATCH(B204,Rates!$A$5:$A$25,0))))</f>
        <v/>
      </c>
      <c r="V204" s="0" t="str">
        <f aca="false">IF(B204="","",IF(Settings!$B$4="Basic Store or higher",INDEX(Rates!$I$5:$I$25,MATCH(B204,Rates!$A$5:$A$25,0)),INDEX(Rates!$C$5:$C$25,MATCH(B204,Rates!$A$5:$A$25,0))))</f>
        <v/>
      </c>
      <c r="W204" s="0" t="str">
        <f aca="false">IF(B204="","",IF(Settings!$B$4="Basic Store or higher",INDEX(Rates!$J$5:$J$25,MATCH(B204,Rates!$A$5:$A$25,0)),INDEX(Rates!$D$5:$D$25,MATCH(B204,Rates!$A$5:$A$25,0))))</f>
        <v/>
      </c>
      <c r="X204" s="0" t="str">
        <f aca="false">IF(B204="","",IF(Settings!$B$4="Basic Store or higher",INDEX(Rates!$K$5:$K$25,MATCH(B204,Rates!$A$5:$A$25,0)),INDEX(Rates!$E$5:$E$25,MATCH(B204,Rates!$A$5:$A$25,0))))</f>
        <v/>
      </c>
      <c r="Y204" s="0" t="str">
        <f aca="false">IF(B204="","",IF(Settings!$B$4="Basic Store or higher",INDEX(Rates!$L$5:$L$25,MATCH(B204,Rates!$A$5:$A$25,0)),INDEX(Rates!$F$5:$F$25,MATCH(B204,Rates!$A$5:$A$25,0))))</f>
        <v/>
      </c>
      <c r="Z204" s="0" t="str">
        <f aca="false">IF(B204="","",IF(Settings!$B$4="Basic Store or higher",INDEX(Rates!$M$5:$M$25,MATCH(B204,Rates!$A$5:$A$25,0)),INDEX(Rates!$G$5:$G$25,MATCH(B204,Rates!$A$5:$A$25,0))))</f>
        <v/>
      </c>
      <c r="AA204" s="0" t="str">
        <f aca="false">IF(B204="","",INDEX(Rates!$N$5:$N$25,MATCH(B204,Rates!$A$5:$A$25,0)))</f>
        <v/>
      </c>
    </row>
    <row r="205" customFormat="false" ht="15" hidden="false" customHeight="false" outlineLevel="0" collapsed="false">
      <c r="A205" s="8"/>
      <c r="B205" s="8"/>
      <c r="C205" s="15"/>
      <c r="D205" s="15"/>
      <c r="E205" s="15"/>
      <c r="F205" s="15"/>
      <c r="G205" s="15"/>
      <c r="H205" s="16"/>
      <c r="I205" s="8"/>
      <c r="J205" s="17" t="n">
        <f aca="false">IF(ISNUMBER(C205),(C205+N(D205))*(1+Settings!$B$5),0)</f>
        <v>0</v>
      </c>
      <c r="K205" s="17" t="n">
        <f aca="false">IF(OR(B205="",J205=0),0,IF(U205="flat",V205*J205,IF(U205="cliff",IF(J205&lt;=W205,V205*J205,IF(J205&lt;=Y205,X205*J205,Z205*J205)),V205*MIN(J205,W205)+X205*MAX(0,MIN(J205,Y205)-W205)+Z205*MAX(0,J205-Y205))))</f>
        <v>0</v>
      </c>
      <c r="L205" s="17" t="n">
        <f aca="false">IF(J205=0,0,IF(AND(ISNUMBER(AA205),J205&gt;=AA205),0,IF(J205&lt;=10,0.3,0.4)))</f>
        <v>0</v>
      </c>
      <c r="M205" s="17" t="n">
        <f aca="false">N(H205)*J205+IF(I205="Y",0.0165*J205,0)+IF(Settings!$B$6="Yes",Settings!$B$7,0)</f>
        <v>0</v>
      </c>
      <c r="N205" s="17" t="n">
        <f aca="false">K205+L205+M205</f>
        <v>0</v>
      </c>
      <c r="O205" s="17" t="n">
        <f aca="false">IF(ISNUMBER(C205),C205+N(D205)-N205,0)</f>
        <v>0</v>
      </c>
      <c r="P205" s="17" t="n">
        <f aca="false">IF(ISNUMBER(C205),O205-N(E205)-N(F205)-N(G205),0)</f>
        <v>0</v>
      </c>
      <c r="Q205" s="18" t="str">
        <f aca="false">IF(AND(ISNUMBER(C205),C205+N(D205)&gt;0),P205/(C205+N(D205)),"")</f>
        <v/>
      </c>
      <c r="R205" s="18" t="str">
        <f aca="false">IF(AND(ISNUMBER(C205),C205&gt;0),N205/C205,"")</f>
        <v/>
      </c>
      <c r="S205" s="19" t="str">
        <f aca="false">IF(OR(U205&lt;&gt;"cliff",J205=0),"",IF(AND(J205&gt;W205*0.85,J205&lt;=W205),"Just under a cliff",IF(AND(U205="cliff",J205&gt;W205,J205&lt;=W205*1.15),"Just over a cliff","")))</f>
        <v/>
      </c>
      <c r="U205" s="0" t="str">
        <f aca="false">IF(B205="","",IF(Settings!$B$4="Basic Store or higher",INDEX(Rates!$H$5:$H$25,MATCH(B205,Rates!$A$5:$A$25,0)),INDEX(Rates!$B$5:$B$25,MATCH(B205,Rates!$A$5:$A$25,0))))</f>
        <v/>
      </c>
      <c r="V205" s="0" t="str">
        <f aca="false">IF(B205="","",IF(Settings!$B$4="Basic Store or higher",INDEX(Rates!$I$5:$I$25,MATCH(B205,Rates!$A$5:$A$25,0)),INDEX(Rates!$C$5:$C$25,MATCH(B205,Rates!$A$5:$A$25,0))))</f>
        <v/>
      </c>
      <c r="W205" s="0" t="str">
        <f aca="false">IF(B205="","",IF(Settings!$B$4="Basic Store or higher",INDEX(Rates!$J$5:$J$25,MATCH(B205,Rates!$A$5:$A$25,0)),INDEX(Rates!$D$5:$D$25,MATCH(B205,Rates!$A$5:$A$25,0))))</f>
        <v/>
      </c>
      <c r="X205" s="0" t="str">
        <f aca="false">IF(B205="","",IF(Settings!$B$4="Basic Store or higher",INDEX(Rates!$K$5:$K$25,MATCH(B205,Rates!$A$5:$A$25,0)),INDEX(Rates!$E$5:$E$25,MATCH(B205,Rates!$A$5:$A$25,0))))</f>
        <v/>
      </c>
      <c r="Y205" s="0" t="str">
        <f aca="false">IF(B205="","",IF(Settings!$B$4="Basic Store or higher",INDEX(Rates!$L$5:$L$25,MATCH(B205,Rates!$A$5:$A$25,0)),INDEX(Rates!$F$5:$F$25,MATCH(B205,Rates!$A$5:$A$25,0))))</f>
        <v/>
      </c>
      <c r="Z205" s="0" t="str">
        <f aca="false">IF(B205="","",IF(Settings!$B$4="Basic Store or higher",INDEX(Rates!$M$5:$M$25,MATCH(B205,Rates!$A$5:$A$25,0)),INDEX(Rates!$G$5:$G$25,MATCH(B205,Rates!$A$5:$A$25,0))))</f>
        <v/>
      </c>
      <c r="AA205" s="0" t="str">
        <f aca="false">IF(B205="","",INDEX(Rates!$N$5:$N$25,MATCH(B205,Rates!$A$5:$A$25,0)))</f>
        <v/>
      </c>
    </row>
  </sheetData>
  <conditionalFormatting sqref="P6:P205">
    <cfRule type="expression" priority="2" aboveAverage="0" equalAverage="0" bottom="0" percent="0" rank="0" text="" dxfId="0">
      <formula>AND(ISNUMBER(P6),P6&lt;0)</formula>
    </cfRule>
  </conditionalFormatting>
  <dataValidations count="2">
    <dataValidation allowBlank="true" errorStyle="stop" operator="between" showDropDown="false" showErrorMessage="false" showInputMessage="false" sqref="B6:B205" type="list">
      <formula1>Rates!$A$5:$A$25</formula1>
      <formula2>0</formula2>
    </dataValidation>
    <dataValidation allowBlank="true" errorStyle="stop" operator="between" showDropDown="false" showErrorMessage="false" showInputMessage="false" sqref="I6:I205" type="list">
      <formula1>"Y,N"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25"/>
  <sheetViews>
    <sheetView showFormulas="false" showGridLines="true" showRowColHeaders="true" showZeros="true" rightToLeft="false" tabSelected="false" showOutlineSymbols="true" defaultGridColor="true" view="normal" topLeftCell="A1" colorId="64" zoomScale="95" zoomScaleNormal="95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4"/>
    <col collapsed="false" customWidth="true" hidden="false" outlineLevel="0" max="14" min="2" style="0" width="11"/>
  </cols>
  <sheetData>
    <row r="1" customFormat="false" ht="17.35" hidden="false" customHeight="false" outlineLevel="0" collapsed="false">
      <c r="A1" s="1" t="s">
        <v>66</v>
      </c>
    </row>
    <row r="2" customFormat="false" ht="15" hidden="false" customHeight="false" outlineLevel="0" collapsed="false">
      <c r="A2" s="2" t="s">
        <v>67</v>
      </c>
    </row>
    <row r="4" customFormat="false" ht="23.85" hidden="false" customHeight="false" outlineLevel="0" collapsed="false">
      <c r="A4" s="20" t="s">
        <v>38</v>
      </c>
      <c r="B4" s="20" t="s">
        <v>68</v>
      </c>
      <c r="C4" s="20" t="s">
        <v>69</v>
      </c>
      <c r="D4" s="20" t="s">
        <v>70</v>
      </c>
      <c r="E4" s="20" t="s">
        <v>71</v>
      </c>
      <c r="F4" s="20" t="s">
        <v>72</v>
      </c>
      <c r="G4" s="20" t="s">
        <v>73</v>
      </c>
      <c r="H4" s="20" t="s">
        <v>74</v>
      </c>
      <c r="I4" s="20" t="s">
        <v>75</v>
      </c>
      <c r="J4" s="20" t="s">
        <v>76</v>
      </c>
      <c r="K4" s="20" t="s">
        <v>77</v>
      </c>
      <c r="L4" s="20" t="s">
        <v>78</v>
      </c>
      <c r="M4" s="20" t="s">
        <v>79</v>
      </c>
      <c r="N4" s="20" t="s">
        <v>80</v>
      </c>
    </row>
    <row r="5" customFormat="false" ht="15" hidden="false" customHeight="false" outlineLevel="0" collapsed="false">
      <c r="A5" s="8" t="s">
        <v>63</v>
      </c>
      <c r="B5" s="8" t="s">
        <v>81</v>
      </c>
      <c r="C5" s="9" t="n">
        <v>0.136</v>
      </c>
      <c r="D5" s="15" t="n">
        <v>7500</v>
      </c>
      <c r="E5" s="9" t="n">
        <v>0.0235</v>
      </c>
      <c r="F5" s="15" t="n">
        <v>1000000000</v>
      </c>
      <c r="G5" s="9" t="n">
        <v>0.0235</v>
      </c>
      <c r="H5" s="8" t="s">
        <v>81</v>
      </c>
      <c r="I5" s="9" t="n">
        <v>0.127</v>
      </c>
      <c r="J5" s="15" t="n">
        <v>2500</v>
      </c>
      <c r="K5" s="9" t="n">
        <v>0.0235</v>
      </c>
      <c r="L5" s="15" t="n">
        <v>1000000000</v>
      </c>
      <c r="M5" s="9" t="n">
        <v>0.0235</v>
      </c>
      <c r="N5" s="8"/>
    </row>
    <row r="6" customFormat="false" ht="15" hidden="false" customHeight="false" outlineLevel="0" collapsed="false">
      <c r="A6" s="8" t="s">
        <v>82</v>
      </c>
      <c r="B6" s="8" t="s">
        <v>81</v>
      </c>
      <c r="C6" s="9" t="n">
        <v>0.153</v>
      </c>
      <c r="D6" s="15" t="n">
        <v>7500</v>
      </c>
      <c r="E6" s="9" t="n">
        <v>0.0235</v>
      </c>
      <c r="F6" s="15" t="n">
        <v>1000000000</v>
      </c>
      <c r="G6" s="9" t="n">
        <v>0.0235</v>
      </c>
      <c r="H6" s="8" t="s">
        <v>81</v>
      </c>
      <c r="I6" s="9" t="n">
        <v>0.153</v>
      </c>
      <c r="J6" s="15" t="n">
        <v>2500</v>
      </c>
      <c r="K6" s="9" t="n">
        <v>0.0235</v>
      </c>
      <c r="L6" s="15" t="n">
        <v>1000000000</v>
      </c>
      <c r="M6" s="9" t="n">
        <v>0.0235</v>
      </c>
      <c r="N6" s="8"/>
    </row>
    <row r="7" customFormat="false" ht="15" hidden="false" customHeight="false" outlineLevel="0" collapsed="false">
      <c r="A7" s="8" t="s">
        <v>83</v>
      </c>
      <c r="B7" s="8" t="s">
        <v>81</v>
      </c>
      <c r="C7" s="9" t="n">
        <v>0.1325</v>
      </c>
      <c r="D7" s="15" t="n">
        <v>7500</v>
      </c>
      <c r="E7" s="9" t="n">
        <v>0.0235</v>
      </c>
      <c r="F7" s="15" t="n">
        <v>1000000000</v>
      </c>
      <c r="G7" s="9" t="n">
        <v>0.0235</v>
      </c>
      <c r="H7" s="8" t="s">
        <v>81</v>
      </c>
      <c r="I7" s="9" t="n">
        <v>0.09</v>
      </c>
      <c r="J7" s="15" t="n">
        <v>4000</v>
      </c>
      <c r="K7" s="9" t="n">
        <v>0.0235</v>
      </c>
      <c r="L7" s="15" t="n">
        <v>1000000000</v>
      </c>
      <c r="M7" s="9" t="n">
        <v>0.0235</v>
      </c>
      <c r="N7" s="8"/>
    </row>
    <row r="8" customFormat="false" ht="15" hidden="false" customHeight="false" outlineLevel="0" collapsed="false">
      <c r="A8" s="8" t="s">
        <v>84</v>
      </c>
      <c r="B8" s="8" t="s">
        <v>85</v>
      </c>
      <c r="C8" s="9" t="n">
        <v>0.136</v>
      </c>
      <c r="D8" s="15" t="n">
        <v>7500</v>
      </c>
      <c r="E8" s="9" t="n">
        <v>0.07</v>
      </c>
      <c r="F8" s="15" t="n">
        <v>1000000000</v>
      </c>
      <c r="G8" s="9" t="n">
        <v>0.07</v>
      </c>
      <c r="H8" s="8" t="s">
        <v>85</v>
      </c>
      <c r="I8" s="9" t="n">
        <v>0.075</v>
      </c>
      <c r="J8" s="15" t="n">
        <v>1500</v>
      </c>
      <c r="K8" s="9" t="n">
        <v>0.05</v>
      </c>
      <c r="L8" s="15" t="n">
        <v>10000</v>
      </c>
      <c r="M8" s="9" t="n">
        <v>0.045</v>
      </c>
      <c r="N8" s="8"/>
    </row>
    <row r="9" customFormat="false" ht="15" hidden="false" customHeight="false" outlineLevel="0" collapsed="false">
      <c r="A9" s="8" t="s">
        <v>86</v>
      </c>
      <c r="B9" s="8" t="s">
        <v>85</v>
      </c>
      <c r="C9" s="9" t="n">
        <v>0.15</v>
      </c>
      <c r="D9" s="15" t="n">
        <v>2000</v>
      </c>
      <c r="E9" s="9" t="n">
        <v>0.09</v>
      </c>
      <c r="F9" s="15" t="n">
        <v>1000000000</v>
      </c>
      <c r="G9" s="9" t="n">
        <v>0.09</v>
      </c>
      <c r="H9" s="8" t="s">
        <v>85</v>
      </c>
      <c r="I9" s="9" t="n">
        <v>0.13</v>
      </c>
      <c r="J9" s="15" t="n">
        <v>2000</v>
      </c>
      <c r="K9" s="9" t="n">
        <v>0.07</v>
      </c>
      <c r="L9" s="15" t="n">
        <v>1000000000</v>
      </c>
      <c r="M9" s="9" t="n">
        <v>0.07</v>
      </c>
      <c r="N9" s="8"/>
    </row>
    <row r="10" customFormat="false" ht="15" hidden="false" customHeight="false" outlineLevel="0" collapsed="false">
      <c r="A10" s="8" t="s">
        <v>87</v>
      </c>
      <c r="B10" s="8" t="s">
        <v>81</v>
      </c>
      <c r="C10" s="9" t="n">
        <v>0.1325</v>
      </c>
      <c r="D10" s="15" t="n">
        <v>7500</v>
      </c>
      <c r="E10" s="9" t="n">
        <v>0.0235</v>
      </c>
      <c r="F10" s="15" t="n">
        <v>1000000000</v>
      </c>
      <c r="G10" s="9" t="n">
        <v>0.0235</v>
      </c>
      <c r="H10" s="8" t="s">
        <v>81</v>
      </c>
      <c r="I10" s="9" t="n">
        <v>0.1235</v>
      </c>
      <c r="J10" s="15" t="n">
        <v>2500</v>
      </c>
      <c r="K10" s="9" t="n">
        <v>0.0235</v>
      </c>
      <c r="L10" s="15" t="n">
        <v>1000000000</v>
      </c>
      <c r="M10" s="9" t="n">
        <v>0.0235</v>
      </c>
      <c r="N10" s="8"/>
    </row>
    <row r="11" customFormat="false" ht="15" hidden="false" customHeight="false" outlineLevel="0" collapsed="false">
      <c r="A11" s="8" t="s">
        <v>88</v>
      </c>
      <c r="B11" s="8" t="s">
        <v>85</v>
      </c>
      <c r="C11" s="9" t="n">
        <v>0.15</v>
      </c>
      <c r="D11" s="15" t="n">
        <v>5000</v>
      </c>
      <c r="E11" s="9" t="n">
        <v>0.09</v>
      </c>
      <c r="F11" s="15" t="n">
        <v>1000000000</v>
      </c>
      <c r="G11" s="9" t="n">
        <v>0.09</v>
      </c>
      <c r="H11" s="8" t="s">
        <v>85</v>
      </c>
      <c r="I11" s="9" t="n">
        <v>0.13</v>
      </c>
      <c r="J11" s="15" t="n">
        <v>5000</v>
      </c>
      <c r="K11" s="9" t="n">
        <v>0.07</v>
      </c>
      <c r="L11" s="15" t="n">
        <v>1000000000</v>
      </c>
      <c r="M11" s="9" t="n">
        <v>0.07</v>
      </c>
      <c r="N11" s="8"/>
    </row>
    <row r="12" customFormat="false" ht="15" hidden="false" customHeight="false" outlineLevel="0" collapsed="false">
      <c r="A12" s="8" t="s">
        <v>89</v>
      </c>
      <c r="B12" s="8" t="s">
        <v>81</v>
      </c>
      <c r="C12" s="9" t="n">
        <v>0.15</v>
      </c>
      <c r="D12" s="15" t="n">
        <v>1000</v>
      </c>
      <c r="E12" s="9" t="n">
        <v>0.065</v>
      </c>
      <c r="F12" s="15" t="n">
        <v>7500</v>
      </c>
      <c r="G12" s="9" t="n">
        <v>0.03</v>
      </c>
      <c r="H12" s="8" t="s">
        <v>81</v>
      </c>
      <c r="I12" s="9" t="n">
        <v>0.125</v>
      </c>
      <c r="J12" s="15" t="n">
        <v>1000</v>
      </c>
      <c r="K12" s="9" t="n">
        <v>0.04</v>
      </c>
      <c r="L12" s="15" t="n">
        <v>5000</v>
      </c>
      <c r="M12" s="9" t="n">
        <v>0.03</v>
      </c>
      <c r="N12" s="8"/>
    </row>
    <row r="13" customFormat="false" ht="15" hidden="false" customHeight="false" outlineLevel="0" collapsed="false">
      <c r="A13" s="8" t="s">
        <v>90</v>
      </c>
      <c r="B13" s="8" t="s">
        <v>81</v>
      </c>
      <c r="C13" s="9" t="n">
        <v>0.03</v>
      </c>
      <c r="D13" s="15" t="n">
        <v>15000</v>
      </c>
      <c r="E13" s="9" t="n">
        <v>0.005</v>
      </c>
      <c r="F13" s="15" t="n">
        <v>1000000000</v>
      </c>
      <c r="G13" s="9" t="n">
        <v>0.005</v>
      </c>
      <c r="H13" s="8" t="s">
        <v>81</v>
      </c>
      <c r="I13" s="9" t="n">
        <v>0.025</v>
      </c>
      <c r="J13" s="15" t="n">
        <v>15000</v>
      </c>
      <c r="K13" s="9" t="n">
        <v>0.005</v>
      </c>
      <c r="L13" s="15" t="n">
        <v>1000000000</v>
      </c>
      <c r="M13" s="9" t="n">
        <v>0.005</v>
      </c>
      <c r="N13" s="8"/>
    </row>
    <row r="14" customFormat="false" ht="15" hidden="false" customHeight="false" outlineLevel="0" collapsed="false">
      <c r="A14" s="8" t="s">
        <v>91</v>
      </c>
      <c r="B14" s="8" t="s">
        <v>81</v>
      </c>
      <c r="C14" s="9" t="n">
        <v>0.067</v>
      </c>
      <c r="D14" s="15" t="n">
        <v>7500</v>
      </c>
      <c r="E14" s="9" t="n">
        <v>0.0235</v>
      </c>
      <c r="F14" s="15" t="n">
        <v>1000000000</v>
      </c>
      <c r="G14" s="9" t="n">
        <v>0.0235</v>
      </c>
      <c r="H14" s="8" t="s">
        <v>81</v>
      </c>
      <c r="I14" s="9" t="n">
        <v>0.067</v>
      </c>
      <c r="J14" s="15" t="n">
        <v>2500</v>
      </c>
      <c r="K14" s="9" t="n">
        <v>0.0235</v>
      </c>
      <c r="L14" s="15" t="n">
        <v>1000000000</v>
      </c>
      <c r="M14" s="9" t="n">
        <v>0.0235</v>
      </c>
      <c r="N14" s="8"/>
    </row>
    <row r="15" customFormat="false" ht="15" hidden="false" customHeight="false" outlineLevel="0" collapsed="false">
      <c r="A15" s="8" t="s">
        <v>92</v>
      </c>
      <c r="B15" s="8" t="s">
        <v>85</v>
      </c>
      <c r="C15" s="9" t="n">
        <v>0.136</v>
      </c>
      <c r="D15" s="15" t="n">
        <v>149.9999</v>
      </c>
      <c r="E15" s="9" t="n">
        <v>0.08</v>
      </c>
      <c r="F15" s="15" t="n">
        <v>1000000000</v>
      </c>
      <c r="G15" s="9" t="n">
        <v>0.08</v>
      </c>
      <c r="H15" s="8" t="s">
        <v>85</v>
      </c>
      <c r="I15" s="9" t="n">
        <v>0.127</v>
      </c>
      <c r="J15" s="15" t="n">
        <v>149.9999</v>
      </c>
      <c r="K15" s="9" t="n">
        <v>0.07</v>
      </c>
      <c r="L15" s="15" t="n">
        <v>1000000000</v>
      </c>
      <c r="M15" s="9" t="n">
        <v>0.07</v>
      </c>
      <c r="N15" s="8" t="n">
        <v>150</v>
      </c>
    </row>
    <row r="16" customFormat="false" ht="15" hidden="false" customHeight="false" outlineLevel="0" collapsed="false">
      <c r="A16" s="8" t="s">
        <v>93</v>
      </c>
      <c r="B16" s="8" t="s">
        <v>94</v>
      </c>
      <c r="C16" s="9" t="n">
        <v>0.05</v>
      </c>
      <c r="D16" s="15" t="n">
        <v>1000000000</v>
      </c>
      <c r="E16" s="9" t="n">
        <v>0.05</v>
      </c>
      <c r="F16" s="15" t="n">
        <v>1000000000</v>
      </c>
      <c r="G16" s="9" t="n">
        <v>0.05</v>
      </c>
      <c r="H16" s="8" t="s">
        <v>94</v>
      </c>
      <c r="I16" s="9" t="n">
        <v>0.05</v>
      </c>
      <c r="J16" s="15" t="n">
        <v>1000000000</v>
      </c>
      <c r="K16" s="9" t="n">
        <v>0.05</v>
      </c>
      <c r="L16" s="15" t="n">
        <v>1000000000</v>
      </c>
      <c r="M16" s="9" t="n">
        <v>0.05</v>
      </c>
      <c r="N16" s="8"/>
    </row>
    <row r="17" customFormat="false" ht="15" hidden="false" customHeight="false" outlineLevel="0" collapsed="false">
      <c r="A17" s="8" t="s">
        <v>95</v>
      </c>
      <c r="B17" s="8" t="s">
        <v>81</v>
      </c>
      <c r="C17" s="9" t="n">
        <v>0.136</v>
      </c>
      <c r="D17" s="15" t="n">
        <v>7500</v>
      </c>
      <c r="E17" s="9" t="n">
        <v>0.0235</v>
      </c>
      <c r="F17" s="15" t="n">
        <v>1000000000</v>
      </c>
      <c r="G17" s="9" t="n">
        <v>0.0235</v>
      </c>
      <c r="H17" s="8" t="s">
        <v>81</v>
      </c>
      <c r="I17" s="9" t="n">
        <v>0.0935</v>
      </c>
      <c r="J17" s="15" t="n">
        <v>2500</v>
      </c>
      <c r="K17" s="9" t="n">
        <v>0.0235</v>
      </c>
      <c r="L17" s="15" t="n">
        <v>1000000000</v>
      </c>
      <c r="M17" s="9" t="n">
        <v>0.0235</v>
      </c>
      <c r="N17" s="8"/>
    </row>
    <row r="18" customFormat="false" ht="15" hidden="false" customHeight="false" outlineLevel="0" collapsed="false">
      <c r="A18" s="8" t="s">
        <v>96</v>
      </c>
      <c r="B18" s="8" t="s">
        <v>81</v>
      </c>
      <c r="C18" s="9" t="n">
        <v>0.136</v>
      </c>
      <c r="D18" s="15" t="n">
        <v>7500</v>
      </c>
      <c r="E18" s="9" t="n">
        <v>0.0235</v>
      </c>
      <c r="F18" s="15" t="n">
        <v>1000000000</v>
      </c>
      <c r="G18" s="9" t="n">
        <v>0.0235</v>
      </c>
      <c r="H18" s="8" t="s">
        <v>81</v>
      </c>
      <c r="I18" s="9" t="n">
        <v>0.0935</v>
      </c>
      <c r="J18" s="15" t="n">
        <v>2500</v>
      </c>
      <c r="K18" s="9" t="n">
        <v>0.0235</v>
      </c>
      <c r="L18" s="15" t="n">
        <v>1000000000</v>
      </c>
      <c r="M18" s="9" t="n">
        <v>0.0235</v>
      </c>
      <c r="N18" s="8"/>
    </row>
    <row r="19" customFormat="false" ht="15" hidden="false" customHeight="false" outlineLevel="0" collapsed="false">
      <c r="A19" s="8" t="s">
        <v>97</v>
      </c>
      <c r="B19" s="8" t="s">
        <v>81</v>
      </c>
      <c r="C19" s="9" t="n">
        <v>0.136</v>
      </c>
      <c r="D19" s="15" t="n">
        <v>7500</v>
      </c>
      <c r="E19" s="9" t="n">
        <v>0.0235</v>
      </c>
      <c r="F19" s="15" t="n">
        <v>1000000000</v>
      </c>
      <c r="G19" s="9" t="n">
        <v>0.0235</v>
      </c>
      <c r="H19" s="8" t="s">
        <v>81</v>
      </c>
      <c r="I19" s="9" t="n">
        <v>0.0935</v>
      </c>
      <c r="J19" s="15" t="n">
        <v>2500</v>
      </c>
      <c r="K19" s="9" t="n">
        <v>0.0235</v>
      </c>
      <c r="L19" s="15" t="n">
        <v>1000000000</v>
      </c>
      <c r="M19" s="9" t="n">
        <v>0.0235</v>
      </c>
      <c r="N19" s="8"/>
    </row>
    <row r="20" customFormat="false" ht="15" hidden="false" customHeight="false" outlineLevel="0" collapsed="false">
      <c r="A20" s="8" t="s">
        <v>98</v>
      </c>
      <c r="B20" s="8" t="s">
        <v>81</v>
      </c>
      <c r="C20" s="9" t="n">
        <v>0.136</v>
      </c>
      <c r="D20" s="15" t="n">
        <v>7500</v>
      </c>
      <c r="E20" s="9" t="n">
        <v>0.0235</v>
      </c>
      <c r="F20" s="15" t="n">
        <v>1000000000</v>
      </c>
      <c r="G20" s="9" t="n">
        <v>0.0235</v>
      </c>
      <c r="H20" s="8" t="s">
        <v>81</v>
      </c>
      <c r="I20" s="9" t="n">
        <v>0.0735</v>
      </c>
      <c r="J20" s="15" t="n">
        <v>2500</v>
      </c>
      <c r="K20" s="9" t="n">
        <v>0.0235</v>
      </c>
      <c r="L20" s="15" t="n">
        <v>1000000000</v>
      </c>
      <c r="M20" s="9" t="n">
        <v>0.0235</v>
      </c>
      <c r="N20" s="8"/>
    </row>
    <row r="21" customFormat="false" ht="15" hidden="false" customHeight="false" outlineLevel="0" collapsed="false">
      <c r="A21" s="8" t="s">
        <v>99</v>
      </c>
      <c r="B21" s="8" t="s">
        <v>81</v>
      </c>
      <c r="C21" s="9" t="n">
        <v>0.136</v>
      </c>
      <c r="D21" s="15" t="n">
        <v>7500</v>
      </c>
      <c r="E21" s="9" t="n">
        <v>0.0235</v>
      </c>
      <c r="F21" s="15" t="n">
        <v>1000000000</v>
      </c>
      <c r="G21" s="9" t="n">
        <v>0.0235</v>
      </c>
      <c r="H21" s="8" t="s">
        <v>81</v>
      </c>
      <c r="I21" s="9" t="n">
        <v>0.0735</v>
      </c>
      <c r="J21" s="15" t="n">
        <v>2500</v>
      </c>
      <c r="K21" s="9" t="n">
        <v>0.0235</v>
      </c>
      <c r="L21" s="15" t="n">
        <v>1000000000</v>
      </c>
      <c r="M21" s="9" t="n">
        <v>0.0235</v>
      </c>
      <c r="N21" s="8"/>
    </row>
    <row r="22" customFormat="false" ht="15" hidden="false" customHeight="false" outlineLevel="0" collapsed="false">
      <c r="A22" s="8" t="s">
        <v>100</v>
      </c>
      <c r="B22" s="8" t="s">
        <v>81</v>
      </c>
      <c r="C22" s="9" t="n">
        <v>0.136</v>
      </c>
      <c r="D22" s="15" t="n">
        <v>7500</v>
      </c>
      <c r="E22" s="9" t="n">
        <v>0.0235</v>
      </c>
      <c r="F22" s="15" t="n">
        <v>1000000000</v>
      </c>
      <c r="G22" s="9" t="n">
        <v>0.0235</v>
      </c>
      <c r="H22" s="8" t="s">
        <v>81</v>
      </c>
      <c r="I22" s="9" t="n">
        <v>0.0935</v>
      </c>
      <c r="J22" s="15" t="n">
        <v>2500</v>
      </c>
      <c r="K22" s="9" t="n">
        <v>0.0235</v>
      </c>
      <c r="L22" s="15" t="n">
        <v>1000000000</v>
      </c>
      <c r="M22" s="9" t="n">
        <v>0.0235</v>
      </c>
      <c r="N22" s="8"/>
    </row>
    <row r="23" customFormat="false" ht="15" hidden="false" customHeight="false" outlineLevel="0" collapsed="false">
      <c r="A23" s="8" t="s">
        <v>101</v>
      </c>
      <c r="B23" s="8" t="s">
        <v>81</v>
      </c>
      <c r="C23" s="9" t="n">
        <v>0.136</v>
      </c>
      <c r="D23" s="15" t="n">
        <v>7500</v>
      </c>
      <c r="E23" s="9" t="n">
        <v>0.0235</v>
      </c>
      <c r="F23" s="15" t="n">
        <v>1000000000</v>
      </c>
      <c r="G23" s="9" t="n">
        <v>0.0235</v>
      </c>
      <c r="H23" s="8" t="s">
        <v>81</v>
      </c>
      <c r="I23" s="9" t="n">
        <v>0.1035</v>
      </c>
      <c r="J23" s="15" t="n">
        <v>2500</v>
      </c>
      <c r="K23" s="9" t="n">
        <v>0.0235</v>
      </c>
      <c r="L23" s="15" t="n">
        <v>1000000000</v>
      </c>
      <c r="M23" s="9" t="n">
        <v>0.0235</v>
      </c>
      <c r="N23" s="8"/>
    </row>
    <row r="24" customFormat="false" ht="15" hidden="false" customHeight="false" outlineLevel="0" collapsed="false">
      <c r="A24" s="8" t="s">
        <v>102</v>
      </c>
      <c r="B24" s="8" t="s">
        <v>81</v>
      </c>
      <c r="C24" s="9" t="n">
        <v>0.136</v>
      </c>
      <c r="D24" s="15" t="n">
        <v>7500</v>
      </c>
      <c r="E24" s="9" t="n">
        <v>0.0235</v>
      </c>
      <c r="F24" s="15" t="n">
        <v>1000000000</v>
      </c>
      <c r="G24" s="9" t="n">
        <v>0.0235</v>
      </c>
      <c r="H24" s="8" t="s">
        <v>81</v>
      </c>
      <c r="I24" s="9" t="n">
        <v>0.097</v>
      </c>
      <c r="J24" s="15" t="n">
        <v>2500</v>
      </c>
      <c r="K24" s="9" t="n">
        <v>0.0235</v>
      </c>
      <c r="L24" s="15" t="n">
        <v>1000000000</v>
      </c>
      <c r="M24" s="9" t="n">
        <v>0.0235</v>
      </c>
      <c r="N24" s="8"/>
    </row>
    <row r="25" customFormat="false" ht="15" hidden="false" customHeight="false" outlineLevel="0" collapsed="false">
      <c r="A25" s="8" t="s">
        <v>103</v>
      </c>
      <c r="B25" s="8" t="s">
        <v>81</v>
      </c>
      <c r="C25" s="9" t="n">
        <v>0.136</v>
      </c>
      <c r="D25" s="15" t="n">
        <v>7500</v>
      </c>
      <c r="E25" s="9" t="n">
        <v>0.0235</v>
      </c>
      <c r="F25" s="15" t="n">
        <v>1000000000</v>
      </c>
      <c r="G25" s="9" t="n">
        <v>0.0235</v>
      </c>
      <c r="H25" s="8" t="s">
        <v>81</v>
      </c>
      <c r="I25" s="9" t="n">
        <v>0.115</v>
      </c>
      <c r="J25" s="15" t="n">
        <v>1000</v>
      </c>
      <c r="K25" s="9" t="n">
        <v>0.0235</v>
      </c>
      <c r="L25" s="15" t="n">
        <v>1000000000</v>
      </c>
      <c r="M25" s="9" t="n">
        <v>0.0235</v>
      </c>
      <c r="N25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2026-09-19T12:26:49Z</dcterms:created>
  <dc:creator>openpyxl</dc:creator>
  <dc:description/>
  <dc:language>en-US</dc:language>
  <cp:lastModifiedBy/>
  <dcterms:modified xsi:type="dcterms:W3CDTF">2026-09-19T12:26:49Z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