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Single product" sheetId="2" state="visible" r:id="rId4"/>
    <sheet name="Volume curve" sheetId="3" state="visible" r:id="rId5"/>
    <sheet name="Multi-product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<sst xmlns="http://schemas.openxmlformats.org/spreadsheetml/2006/main" count="78" uniqueCount="70">
  <si>
    <t xml:space="preserve">Cost per unit workbook</t>
  </si>
  <si>
    <t xml:space="preserve">Calcority. Three cost-per-unit numbers, the volume curve, scrap, break-even, and multi-product allocation.</t>
  </si>
  <si>
    <t xml:space="preserve">How to use</t>
  </si>
  <si>
    <t xml:space="preserve">1</t>
  </si>
  <si>
    <t xml:space="preserve">Single product tab: overwrite the example values (a widget, 10,000 units started, 4% scrap) with your own. Results, the break-even volume and the price for your target margin update.</t>
  </si>
  <si>
    <t xml:space="preserve">2</t>
  </si>
  <si>
    <t xml:space="preserve">Volume curve tab: the same plant at 50%, 75%, 100%, 125% and 150% of your volume.</t>
  </si>
  <si>
    <t xml:space="preserve">3</t>
  </si>
  <si>
    <t xml:space="preserve">Multi-product tab: three products share fixed cost. Choose the allocation basis (units, sales value or labor hours) and see how each product's unit cost changes.</t>
  </si>
  <si>
    <t xml:space="preserve">Colors</t>
  </si>
  <si>
    <t xml:space="preserve">Blue on yellow = you type. Black = formula.</t>
  </si>
  <si>
    <t xml:space="preserve">Definitions</t>
  </si>
  <si>
    <t xml:space="preserve">Manufacturing cost per unit</t>
  </si>
  <si>
    <t xml:space="preserve">(Variable manufacturing cost + fixed manufacturing overhead) ÷ good units. The absorption-costing figure used for inventory.</t>
  </si>
  <si>
    <t xml:space="preserve">Variable cost per unit</t>
  </si>
  <si>
    <t xml:space="preserve">Variable manufacturing cost ÷ good units + variable selling cost per unit sold. The marginal view for pricing and volume decisions.</t>
  </si>
  <si>
    <t xml:space="preserve">Fully loaded cost per unit</t>
  </si>
  <si>
    <t xml:space="preserve">(Variable manufacturing + fixed manufacturing + fixed selling and administrative) ÷ good units + variable selling cost per unit.</t>
  </si>
  <si>
    <t xml:space="preserve">Scrap</t>
  </si>
  <si>
    <t xml:space="preserve">Variable costs are entered per unit STARTED. Scrapped units still consume material and labor, so the cost lands on the good units.</t>
  </si>
  <si>
    <t xml:space="preserve">Disclaimer</t>
  </si>
  <si>
    <t xml:space="preserve">Planning and teaching aid, not accounting advice.</t>
  </si>
  <si>
    <t xml:space="preserve">Single product (example values: overwrite)</t>
  </si>
  <si>
    <t xml:space="preserve">Inputs</t>
  </si>
  <si>
    <t xml:space="preserve">Units started</t>
  </si>
  <si>
    <t xml:space="preserve">Scrap or spoilage rate</t>
  </si>
  <si>
    <t xml:space="preserve">Materials per unit started</t>
  </si>
  <si>
    <t xml:space="preserve">Direct labor per unit started</t>
  </si>
  <si>
    <t xml:space="preserve">Variable overhead per unit started</t>
  </si>
  <si>
    <t xml:space="preserve">Fixed manufacturing overhead (period)</t>
  </si>
  <si>
    <t xml:space="preserve">Fixed selling and administrative (period)</t>
  </si>
  <si>
    <t xml:space="preserve">Variable selling cost per unit sold</t>
  </si>
  <si>
    <t xml:space="preserve">Selling price per unit</t>
  </si>
  <si>
    <t xml:space="preserve">Target margin on price</t>
  </si>
  <si>
    <t xml:space="preserve">Results</t>
  </si>
  <si>
    <t xml:space="preserve">Good units</t>
  </si>
  <si>
    <t xml:space="preserve">Variable manufacturing cost (total)</t>
  </si>
  <si>
    <t xml:space="preserve">Total manufacturing cost</t>
  </si>
  <si>
    <t xml:space="preserve">Manufacturing cost per good unit</t>
  </si>
  <si>
    <t xml:space="preserve">Variable cost per good unit</t>
  </si>
  <si>
    <t xml:space="preserve">Fully loaded cost per good unit</t>
  </si>
  <si>
    <t xml:space="preserve">Contribution margin per unit</t>
  </si>
  <si>
    <t xml:space="preserve">Contribution margin ratio</t>
  </si>
  <si>
    <t xml:space="preserve">Profit per unit</t>
  </si>
  <si>
    <t xml:space="preserve">Margin on price</t>
  </si>
  <si>
    <t xml:space="preserve">Break-even (good units)</t>
  </si>
  <si>
    <t xml:space="preserve">Break-even (units started)</t>
  </si>
  <si>
    <t xml:space="preserve">Price for the target margin</t>
  </si>
  <si>
    <t xml:space="preserve">Fully loaded cost with no scrap</t>
  </si>
  <si>
    <t xml:space="preserve">Scrap cost per good unit</t>
  </si>
  <si>
    <t xml:space="preserve">Unit cost at different volumes (fixed costs held constant)</t>
  </si>
  <si>
    <t xml:space="preserve">Volume</t>
  </si>
  <si>
    <t xml:space="preserve">Fixed cost per unit</t>
  </si>
  <si>
    <t xml:space="preserve">Three products sharing fixed cost (example values: overwrite)</t>
  </si>
  <si>
    <t xml:space="preserve">Shared fixed cost</t>
  </si>
  <si>
    <t xml:space="preserve">Allocation basis</t>
  </si>
  <si>
    <t xml:space="preserve">Units</t>
  </si>
  <si>
    <t xml:space="preserve">Product</t>
  </si>
  <si>
    <t xml:space="preserve">Variable cost (total)</t>
  </si>
  <si>
    <t xml:space="preserve">Labor hours</t>
  </si>
  <si>
    <t xml:space="preserve">Price per unit</t>
  </si>
  <si>
    <t xml:space="preserve">Sales value</t>
  </si>
  <si>
    <t xml:space="preserve">Basis amount</t>
  </si>
  <si>
    <t xml:space="preserve">Fixed cost allocated</t>
  </si>
  <si>
    <t xml:space="preserve">Cost per unit</t>
  </si>
  <si>
    <t xml:space="preserve">Margin per unit</t>
  </si>
  <si>
    <t xml:space="preserve">Tables</t>
  </si>
  <si>
    <t xml:space="preserve">Chairs</t>
  </si>
  <si>
    <t xml:space="preserve">Product 3</t>
  </si>
  <si>
    <t xml:space="preserve">Change the basis in B4 and watch each product's cost per unit move.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</si>
</sst>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0.0%"/>
    <numFmt numFmtId="167" formatCode="\$#,##0.00"/>
    <numFmt numFmtId="168" formatCode="\$#,##0"/>
    <numFmt numFmtId="169" formatCode="0%"/>
    <numFmt numFmtId="170" formatCode="\$#,##0.00;[RED]&quot;-$&quot;#,##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  <fill>
      <patternFill patternType="solid">
        <fgColor rgb="FFFFF2CC"/>
        <bgColor rgb="FFFFFFFF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9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4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0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.75" hidden="false" customHeight="true" outlineLevel="0" collapsed="false">
      <c r="A4" s="3" t="s">
        <v>2</v>
      </c>
      <c r="B4" s="4"/>
    </row>
    <row r="5" customFormat="false" ht="30" hidden="false" customHeight="true" outlineLevel="0" collapsed="false">
      <c r="A5" s="5" t="s">
        <v>3</v>
      </c>
      <c r="B5" s="6" t="s">
        <v>4</v>
      </c>
    </row>
    <row r="6" customFormat="false" ht="15.75" hidden="false" customHeight="true" outlineLevel="0" collapsed="false">
      <c r="A6" s="5" t="s">
        <v>5</v>
      </c>
      <c r="B6" s="6" t="s">
        <v>6</v>
      </c>
    </row>
    <row r="7" customFormat="false" ht="30" hidden="false" customHeight="true" outlineLevel="0" collapsed="false">
      <c r="A7" s="5" t="s">
        <v>7</v>
      </c>
      <c r="B7" s="6" t="s">
        <v>8</v>
      </c>
    </row>
    <row r="8" customFormat="false" ht="15.75" hidden="false" customHeight="true" outlineLevel="0" collapsed="false">
      <c r="A8" s="5" t="s">
        <v>9</v>
      </c>
      <c r="B8" s="6" t="s">
        <v>10</v>
      </c>
    </row>
    <row r="9" customFormat="false" ht="15.75" hidden="false" customHeight="true" outlineLevel="0" collapsed="false">
      <c r="A9" s="3" t="s">
        <v>11</v>
      </c>
      <c r="B9" s="4"/>
    </row>
    <row r="10" customFormat="false" ht="30" hidden="false" customHeight="true" outlineLevel="0" collapsed="false">
      <c r="A10" s="5" t="s">
        <v>12</v>
      </c>
      <c r="B10" s="6" t="s">
        <v>13</v>
      </c>
    </row>
    <row r="11" customFormat="false" ht="30" hidden="false" customHeight="true" outlineLevel="0" collapsed="false">
      <c r="A11" s="5" t="s">
        <v>14</v>
      </c>
      <c r="B11" s="6" t="s">
        <v>15</v>
      </c>
    </row>
    <row r="12" customFormat="false" ht="30" hidden="false" customHeight="true" outlineLevel="0" collapsed="false">
      <c r="A12" s="5" t="s">
        <v>16</v>
      </c>
      <c r="B12" s="6" t="s">
        <v>17</v>
      </c>
    </row>
    <row r="13" customFormat="false" ht="30" hidden="false" customHeight="true" outlineLevel="0" collapsed="false">
      <c r="A13" s="5" t="s">
        <v>18</v>
      </c>
      <c r="B13" s="6" t="s">
        <v>19</v>
      </c>
    </row>
    <row r="14" customFormat="false" ht="15.75" hidden="false" customHeight="true" outlineLevel="0" collapsed="false">
      <c r="A14" s="5" t="s">
        <v>20</v>
      </c>
      <c r="B14" s="6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0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2" min="2" style="0" width="18"/>
    <col collapsed="false" customWidth="true" hidden="false" outlineLevel="0" max="3" min="3" style="0" width="54"/>
  </cols>
  <sheetData>
    <row r="1" customFormat="false" ht="17.35" hidden="false" customHeight="false" outlineLevel="0" collapsed="false">
      <c r="A1" s="1" t="s">
        <v>22</v>
      </c>
    </row>
    <row r="3" customFormat="false" ht="15" hidden="false" customHeight="false" outlineLevel="0" collapsed="false">
      <c r="A3" s="3" t="s">
        <v>23</v>
      </c>
      <c r="B3" s="7"/>
    </row>
    <row r="4" customFormat="false" ht="15" hidden="false" customHeight="false" outlineLevel="0" collapsed="false">
      <c r="A4" s="8" t="s">
        <v>24</v>
      </c>
      <c r="B4" s="9" t="n">
        <v>10000</v>
      </c>
    </row>
    <row r="5" customFormat="false" ht="15" hidden="false" customHeight="false" outlineLevel="0" collapsed="false">
      <c r="A5" s="8" t="s">
        <v>25</v>
      </c>
      <c r="B5" s="10" t="n">
        <v>0.04</v>
      </c>
    </row>
    <row r="6" customFormat="false" ht="15" hidden="false" customHeight="false" outlineLevel="0" collapsed="false">
      <c r="A6" s="8" t="s">
        <v>26</v>
      </c>
      <c r="B6" s="11" t="n">
        <v>6</v>
      </c>
    </row>
    <row r="7" customFormat="false" ht="15" hidden="false" customHeight="false" outlineLevel="0" collapsed="false">
      <c r="A7" s="8" t="s">
        <v>27</v>
      </c>
      <c r="B7" s="11" t="n">
        <v>3.5</v>
      </c>
    </row>
    <row r="8" customFormat="false" ht="15" hidden="false" customHeight="false" outlineLevel="0" collapsed="false">
      <c r="A8" s="8" t="s">
        <v>28</v>
      </c>
      <c r="B8" s="11" t="n">
        <v>1.5</v>
      </c>
    </row>
    <row r="9" customFormat="false" ht="15" hidden="false" customHeight="false" outlineLevel="0" collapsed="false">
      <c r="A9" s="8" t="s">
        <v>29</v>
      </c>
      <c r="B9" s="12" t="n">
        <v>48000</v>
      </c>
    </row>
    <row r="10" customFormat="false" ht="15" hidden="false" customHeight="false" outlineLevel="0" collapsed="false">
      <c r="A10" s="8" t="s">
        <v>30</v>
      </c>
      <c r="B10" s="12" t="n">
        <v>22000</v>
      </c>
    </row>
    <row r="11" customFormat="false" ht="15" hidden="false" customHeight="false" outlineLevel="0" collapsed="false">
      <c r="A11" s="8" t="s">
        <v>31</v>
      </c>
      <c r="B11" s="11" t="n">
        <v>2.2</v>
      </c>
    </row>
    <row r="12" customFormat="false" ht="15" hidden="false" customHeight="false" outlineLevel="0" collapsed="false">
      <c r="A12" s="8" t="s">
        <v>32</v>
      </c>
      <c r="B12" s="11" t="n">
        <v>29</v>
      </c>
    </row>
    <row r="13" customFormat="false" ht="15" hidden="false" customHeight="false" outlineLevel="0" collapsed="false">
      <c r="A13" s="8" t="s">
        <v>33</v>
      </c>
      <c r="B13" s="10" t="n">
        <v>0.3</v>
      </c>
    </row>
    <row r="15" customFormat="false" ht="15" hidden="false" customHeight="false" outlineLevel="0" collapsed="false">
      <c r="A15" s="3" t="s">
        <v>34</v>
      </c>
      <c r="B15" s="7"/>
    </row>
    <row r="16" customFormat="false" ht="15" hidden="false" customHeight="false" outlineLevel="0" collapsed="false">
      <c r="A16" s="8" t="s">
        <v>35</v>
      </c>
      <c r="B16" s="13" t="n">
        <f aca="false">B4*(1-B5)</f>
        <v>9600</v>
      </c>
    </row>
    <row r="17" customFormat="false" ht="15" hidden="false" customHeight="false" outlineLevel="0" collapsed="false">
      <c r="A17" s="8" t="s">
        <v>36</v>
      </c>
      <c r="B17" s="14" t="n">
        <f aca="false">B4*(B6+B7+B8)</f>
        <v>110000</v>
      </c>
    </row>
    <row r="18" customFormat="false" ht="15" hidden="false" customHeight="false" outlineLevel="0" collapsed="false">
      <c r="A18" s="8" t="s">
        <v>37</v>
      </c>
      <c r="B18" s="14" t="n">
        <f aca="false">B17+B9</f>
        <v>158000</v>
      </c>
    </row>
    <row r="19" customFormat="false" ht="15" hidden="false" customHeight="false" outlineLevel="0" collapsed="false">
      <c r="A19" s="8" t="s">
        <v>38</v>
      </c>
      <c r="B19" s="15" t="n">
        <f aca="false">IF(B16&gt;0,B18/B16,0)</f>
        <v>16.4583333333333</v>
      </c>
    </row>
    <row r="20" customFormat="false" ht="15" hidden="false" customHeight="false" outlineLevel="0" collapsed="false">
      <c r="A20" s="8" t="s">
        <v>39</v>
      </c>
      <c r="B20" s="15" t="n">
        <f aca="false">IF(B16&gt;0,B17/B16+B11,0)</f>
        <v>13.6583333333333</v>
      </c>
    </row>
    <row r="21" customFormat="false" ht="15" hidden="false" customHeight="false" outlineLevel="0" collapsed="false">
      <c r="A21" s="8" t="s">
        <v>40</v>
      </c>
      <c r="B21" s="15" t="n">
        <f aca="false">IF(B16&gt;0,(B18+B10)/B16+B11,0)</f>
        <v>20.95</v>
      </c>
    </row>
    <row r="22" customFormat="false" ht="15" hidden="false" customHeight="false" outlineLevel="0" collapsed="false">
      <c r="A22" s="8" t="s">
        <v>41</v>
      </c>
      <c r="B22" s="15" t="n">
        <f aca="false">B12-B20</f>
        <v>15.3416666666667</v>
      </c>
    </row>
    <row r="23" customFormat="false" ht="15" hidden="false" customHeight="false" outlineLevel="0" collapsed="false">
      <c r="A23" s="8" t="s">
        <v>42</v>
      </c>
      <c r="B23" s="16" t="n">
        <f aca="false">IF(B12&gt;0,B22/B12,0)</f>
        <v>0.529022988505747</v>
      </c>
    </row>
    <row r="24" customFormat="false" ht="15" hidden="false" customHeight="false" outlineLevel="0" collapsed="false">
      <c r="A24" s="8" t="s">
        <v>43</v>
      </c>
      <c r="B24" s="15" t="n">
        <f aca="false">B12-B21</f>
        <v>8.05</v>
      </c>
    </row>
    <row r="25" customFormat="false" ht="15" hidden="false" customHeight="false" outlineLevel="0" collapsed="false">
      <c r="A25" s="8" t="s">
        <v>44</v>
      </c>
      <c r="B25" s="16" t="n">
        <f aca="false">IF(B12&gt;0,B24/B12,0)</f>
        <v>0.277586206896552</v>
      </c>
    </row>
    <row r="26" customFormat="false" ht="15" hidden="false" customHeight="false" outlineLevel="0" collapsed="false">
      <c r="A26" s="8" t="s">
        <v>45</v>
      </c>
      <c r="B26" s="13" t="n">
        <f aca="false">IF(B22&gt;0,(B9+B10)/B22,"never")</f>
        <v>4562.73764258555</v>
      </c>
    </row>
    <row r="27" customFormat="false" ht="15" hidden="false" customHeight="false" outlineLevel="0" collapsed="false">
      <c r="A27" s="8" t="s">
        <v>46</v>
      </c>
      <c r="B27" s="13" t="n">
        <f aca="false">IF(ISNUMBER(B26),B26/(1-B5),"never")</f>
        <v>4752.85171102662</v>
      </c>
    </row>
    <row r="28" customFormat="false" ht="15" hidden="false" customHeight="false" outlineLevel="0" collapsed="false">
      <c r="A28" s="8" t="s">
        <v>47</v>
      </c>
      <c r="B28" s="15" t="n">
        <f aca="false">B21/(1-B13)</f>
        <v>29.9285714285714</v>
      </c>
    </row>
    <row r="29" customFormat="false" ht="15" hidden="false" customHeight="false" outlineLevel="0" collapsed="false">
      <c r="A29" s="8" t="s">
        <v>48</v>
      </c>
      <c r="B29" s="15" t="n">
        <f aca="false">IF(B4&gt;0,(B18+B10)/B4+B11,0)</f>
        <v>20.2</v>
      </c>
    </row>
    <row r="30" customFormat="false" ht="15" hidden="false" customHeight="false" outlineLevel="0" collapsed="false">
      <c r="A30" s="8" t="s">
        <v>49</v>
      </c>
      <c r="B30" s="15" t="n">
        <f aca="false">B21-B29</f>
        <v>0.75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18"/>
    <col collapsed="false" customWidth="true" hidden="false" outlineLevel="0" max="5" min="5" style="0" width="16"/>
    <col collapsed="false" customWidth="true" hidden="false" outlineLevel="0" max="6" min="6" style="0" width="18"/>
    <col collapsed="false" customWidth="true" hidden="false" outlineLevel="0" max="7" min="7" style="0" width="14"/>
  </cols>
  <sheetData>
    <row r="1" customFormat="false" ht="17.35" hidden="false" customHeight="false" outlineLevel="0" collapsed="false">
      <c r="A1" s="1" t="s">
        <v>50</v>
      </c>
    </row>
    <row r="3" customFormat="false" ht="31.5" hidden="false" customHeight="true" outlineLevel="0" collapsed="false">
      <c r="A3" s="17" t="s">
        <v>51</v>
      </c>
      <c r="B3" s="17" t="s">
        <v>24</v>
      </c>
      <c r="C3" s="17" t="s">
        <v>35</v>
      </c>
      <c r="D3" s="17" t="s">
        <v>12</v>
      </c>
      <c r="E3" s="17" t="s">
        <v>52</v>
      </c>
      <c r="F3" s="17" t="s">
        <v>16</v>
      </c>
      <c r="G3" s="17" t="s">
        <v>43</v>
      </c>
    </row>
    <row r="4" customFormat="false" ht="15" hidden="false" customHeight="false" outlineLevel="0" collapsed="false">
      <c r="A4" s="18" t="n">
        <v>0.5</v>
      </c>
      <c r="B4" s="13" t="n">
        <f aca="false">'Single product'!$B$4*A4</f>
        <v>5000</v>
      </c>
      <c r="C4" s="13" t="n">
        <f aca="false">B4*(1-'Single product'!$B$5)</f>
        <v>4800</v>
      </c>
      <c r="D4" s="15" t="n">
        <f aca="false">IF(C4&gt;0,(B4*('Single product'!$B$6+'Single product'!$B$7+'Single product'!$B$8)+'Single product'!$B$9)/C4,0)</f>
        <v>21.4583333333333</v>
      </c>
      <c r="E4" s="15" t="n">
        <f aca="false">IF(C4&gt;0,('Single product'!$B$9+'Single product'!$B$10)/C4,0)</f>
        <v>14.5833333333333</v>
      </c>
      <c r="F4" s="15" t="n">
        <f aca="false">IF(C4&gt;0,(B4*('Single product'!$B$6+'Single product'!$B$7+'Single product'!$B$8)+'Single product'!$B$9+'Single product'!$B$10)/C4+'Single product'!$B$11,0)</f>
        <v>28.2416666666667</v>
      </c>
      <c r="G4" s="19" t="n">
        <f aca="false">'Single product'!$B$12-F4</f>
        <v>0.758333333333333</v>
      </c>
    </row>
    <row r="5" customFormat="false" ht="15" hidden="false" customHeight="false" outlineLevel="0" collapsed="false">
      <c r="A5" s="18" t="n">
        <v>0.75</v>
      </c>
      <c r="B5" s="13" t="n">
        <f aca="false">'Single product'!$B$4*A5</f>
        <v>7500</v>
      </c>
      <c r="C5" s="13" t="n">
        <f aca="false">B5*(1-'Single product'!$B$5)</f>
        <v>7200</v>
      </c>
      <c r="D5" s="15" t="n">
        <f aca="false">IF(C5&gt;0,(B5*('Single product'!$B$6+'Single product'!$B$7+'Single product'!$B$8)+'Single product'!$B$9)/C5,0)</f>
        <v>18.125</v>
      </c>
      <c r="E5" s="15" t="n">
        <f aca="false">IF(C5&gt;0,('Single product'!$B$9+'Single product'!$B$10)/C5,0)</f>
        <v>9.72222222222222</v>
      </c>
      <c r="F5" s="15" t="n">
        <f aca="false">IF(C5&gt;0,(B5*('Single product'!$B$6+'Single product'!$B$7+'Single product'!$B$8)+'Single product'!$B$9+'Single product'!$B$10)/C5+'Single product'!$B$11,0)</f>
        <v>23.3805555555556</v>
      </c>
      <c r="G5" s="19" t="n">
        <f aca="false">'Single product'!$B$12-F5</f>
        <v>5.61944444444444</v>
      </c>
    </row>
    <row r="6" customFormat="false" ht="15" hidden="false" customHeight="false" outlineLevel="0" collapsed="false">
      <c r="A6" s="18" t="n">
        <v>1</v>
      </c>
      <c r="B6" s="13" t="n">
        <f aca="false">'Single product'!$B$4*A6</f>
        <v>10000</v>
      </c>
      <c r="C6" s="13" t="n">
        <f aca="false">B6*(1-'Single product'!$B$5)</f>
        <v>9600</v>
      </c>
      <c r="D6" s="15" t="n">
        <f aca="false">IF(C6&gt;0,(B6*('Single product'!$B$6+'Single product'!$B$7+'Single product'!$B$8)+'Single product'!$B$9)/C6,0)</f>
        <v>16.4583333333333</v>
      </c>
      <c r="E6" s="15" t="n">
        <f aca="false">IF(C6&gt;0,('Single product'!$B$9+'Single product'!$B$10)/C6,0)</f>
        <v>7.29166666666667</v>
      </c>
      <c r="F6" s="15" t="n">
        <f aca="false">IF(C6&gt;0,(B6*('Single product'!$B$6+'Single product'!$B$7+'Single product'!$B$8)+'Single product'!$B$9+'Single product'!$B$10)/C6+'Single product'!$B$11,0)</f>
        <v>20.95</v>
      </c>
      <c r="G6" s="19" t="n">
        <f aca="false">'Single product'!$B$12-F6</f>
        <v>8.05</v>
      </c>
    </row>
    <row r="7" customFormat="false" ht="15" hidden="false" customHeight="false" outlineLevel="0" collapsed="false">
      <c r="A7" s="18" t="n">
        <v>1.25</v>
      </c>
      <c r="B7" s="13" t="n">
        <f aca="false">'Single product'!$B$4*A7</f>
        <v>12500</v>
      </c>
      <c r="C7" s="13" t="n">
        <f aca="false">B7*(1-'Single product'!$B$5)</f>
        <v>12000</v>
      </c>
      <c r="D7" s="15" t="n">
        <f aca="false">IF(C7&gt;0,(B7*('Single product'!$B$6+'Single product'!$B$7+'Single product'!$B$8)+'Single product'!$B$9)/C7,0)</f>
        <v>15.4583333333333</v>
      </c>
      <c r="E7" s="15" t="n">
        <f aca="false">IF(C7&gt;0,('Single product'!$B$9+'Single product'!$B$10)/C7,0)</f>
        <v>5.83333333333333</v>
      </c>
      <c r="F7" s="15" t="n">
        <f aca="false">IF(C7&gt;0,(B7*('Single product'!$B$6+'Single product'!$B$7+'Single product'!$B$8)+'Single product'!$B$9+'Single product'!$B$10)/C7+'Single product'!$B$11,0)</f>
        <v>19.4916666666667</v>
      </c>
      <c r="G7" s="19" t="n">
        <f aca="false">'Single product'!$B$12-F7</f>
        <v>9.50833333333333</v>
      </c>
    </row>
    <row r="8" customFormat="false" ht="15" hidden="false" customHeight="false" outlineLevel="0" collapsed="false">
      <c r="A8" s="18" t="n">
        <v>1.5</v>
      </c>
      <c r="B8" s="13" t="n">
        <f aca="false">'Single product'!$B$4*A8</f>
        <v>15000</v>
      </c>
      <c r="C8" s="13" t="n">
        <f aca="false">B8*(1-'Single product'!$B$5)</f>
        <v>14400</v>
      </c>
      <c r="D8" s="15" t="n">
        <f aca="false">IF(C8&gt;0,(B8*('Single product'!$B$6+'Single product'!$B$7+'Single product'!$B$8)+'Single product'!$B$9)/C8,0)</f>
        <v>14.7916666666667</v>
      </c>
      <c r="E8" s="15" t="n">
        <f aca="false">IF(C8&gt;0,('Single product'!$B$9+'Single product'!$B$10)/C8,0)</f>
        <v>4.86111111111111</v>
      </c>
      <c r="F8" s="15" t="n">
        <f aca="false">IF(C8&gt;0,(B8*('Single product'!$B$6+'Single product'!$B$7+'Single product'!$B$8)+'Single product'!$B$9+'Single product'!$B$10)/C8+'Single product'!$B$11,0)</f>
        <v>18.5194444444444</v>
      </c>
      <c r="G8" s="19" t="n">
        <f aca="false">'Single product'!$B$12-F8</f>
        <v>10.4805555555556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1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0"/>
    <col collapsed="false" customWidth="true" hidden="false" outlineLevel="0" max="3" min="3" style="0" width="14"/>
    <col collapsed="false" customWidth="true" hidden="false" outlineLevel="0" max="5" min="4" style="0" width="12"/>
    <col collapsed="false" customWidth="true" hidden="false" outlineLevel="0" max="7" min="6" style="0" width="13"/>
    <col collapsed="false" customWidth="true" hidden="false" outlineLevel="0" max="8" min="8" style="0" width="15"/>
    <col collapsed="false" customWidth="true" hidden="false" outlineLevel="0" max="10" min="9" style="0" width="14"/>
    <col collapsed="false" customWidth="true" hidden="false" outlineLevel="0" max="11" min="11" style="0" width="12"/>
    <col collapsed="false" customWidth="true" hidden="false" outlineLevel="0" max="12" min="12" style="0" width="13"/>
  </cols>
  <sheetData>
    <row r="1" customFormat="false" ht="17.35" hidden="false" customHeight="false" outlineLevel="0" collapsed="false">
      <c r="A1" s="1" t="s">
        <v>53</v>
      </c>
    </row>
    <row r="3" customFormat="false" ht="15" hidden="false" customHeight="false" outlineLevel="0" collapsed="false">
      <c r="A3" s="0" t="s">
        <v>54</v>
      </c>
      <c r="B3" s="12" t="n">
        <v>10000</v>
      </c>
    </row>
    <row r="4" customFormat="false" ht="15" hidden="false" customHeight="false" outlineLevel="0" collapsed="false">
      <c r="A4" s="0" t="s">
        <v>55</v>
      </c>
      <c r="B4" s="20" t="s">
        <v>56</v>
      </c>
    </row>
    <row r="6" customFormat="false" ht="33.75" hidden="false" customHeight="true" outlineLevel="0" collapsed="false">
      <c r="A6" s="17" t="s">
        <v>57</v>
      </c>
      <c r="B6" s="17" t="s">
        <v>56</v>
      </c>
      <c r="C6" s="17" t="s">
        <v>58</v>
      </c>
      <c r="D6" s="17" t="s">
        <v>59</v>
      </c>
      <c r="E6" s="17" t="s">
        <v>60</v>
      </c>
      <c r="F6" s="17" t="s">
        <v>61</v>
      </c>
      <c r="G6" s="17" t="s">
        <v>62</v>
      </c>
      <c r="H6" s="17" t="s">
        <v>63</v>
      </c>
      <c r="I6" s="17" t="s">
        <v>14</v>
      </c>
      <c r="J6" s="17" t="s">
        <v>52</v>
      </c>
      <c r="K6" s="17" t="s">
        <v>64</v>
      </c>
      <c r="L6" s="17" t="s">
        <v>65</v>
      </c>
    </row>
    <row r="7" customFormat="false" ht="15" hidden="false" customHeight="false" outlineLevel="0" collapsed="false">
      <c r="A7" s="20" t="s">
        <v>66</v>
      </c>
      <c r="B7" s="20" t="n">
        <v>500</v>
      </c>
      <c r="C7" s="20" t="n">
        <v>17000</v>
      </c>
      <c r="D7" s="20" t="n">
        <v>1500</v>
      </c>
      <c r="E7" s="20" t="n">
        <v>80</v>
      </c>
      <c r="F7" s="13" t="n">
        <f aca="false">B7*E7</f>
        <v>40000</v>
      </c>
      <c r="G7" s="13" t="n">
        <f aca="false">IF($B$4="Units",B7,IF($B$4="Sales value",F7,D7))</f>
        <v>500</v>
      </c>
      <c r="H7" s="14" t="n">
        <f aca="false">IF(SUM($G$7:$G$9)&gt;0,$B$3*G7/SUM($G$7:$G$9),0)</f>
        <v>3333.33333333333</v>
      </c>
      <c r="I7" s="15" t="n">
        <f aca="false">IF(B7&gt;0,C7/B7,0)</f>
        <v>34</v>
      </c>
      <c r="J7" s="15" t="n">
        <f aca="false">IF(B7&gt;0,H7/B7,0)</f>
        <v>6.66666666666667</v>
      </c>
      <c r="K7" s="15" t="n">
        <f aca="false">I7+J7</f>
        <v>40.6666666666667</v>
      </c>
      <c r="L7" s="19" t="n">
        <f aca="false">IF(B7&gt;0,E7-K7,0)</f>
        <v>39.3333333333333</v>
      </c>
    </row>
    <row r="8" customFormat="false" ht="15" hidden="false" customHeight="false" outlineLevel="0" collapsed="false">
      <c r="A8" s="20" t="s">
        <v>67</v>
      </c>
      <c r="B8" s="20" t="n">
        <v>1000</v>
      </c>
      <c r="C8" s="20" t="n">
        <v>16000</v>
      </c>
      <c r="D8" s="20" t="n">
        <v>500</v>
      </c>
      <c r="E8" s="20" t="n">
        <v>40</v>
      </c>
      <c r="F8" s="13" t="n">
        <f aca="false">B8*E8</f>
        <v>40000</v>
      </c>
      <c r="G8" s="13" t="n">
        <f aca="false">IF($B$4="Units",B8,IF($B$4="Sales value",F8,D8))</f>
        <v>1000</v>
      </c>
      <c r="H8" s="14" t="n">
        <f aca="false">IF(SUM($G$7:$G$9)&gt;0,$B$3*G8/SUM($G$7:$G$9),0)</f>
        <v>6666.66666666667</v>
      </c>
      <c r="I8" s="15" t="n">
        <f aca="false">IF(B8&gt;0,C8/B8,0)</f>
        <v>16</v>
      </c>
      <c r="J8" s="15" t="n">
        <f aca="false">IF(B8&gt;0,H8/B8,0)</f>
        <v>6.66666666666667</v>
      </c>
      <c r="K8" s="15" t="n">
        <f aca="false">I8+J8</f>
        <v>22.6666666666667</v>
      </c>
      <c r="L8" s="19" t="n">
        <f aca="false">IF(B8&gt;0,E8-K8,0)</f>
        <v>17.3333333333333</v>
      </c>
    </row>
    <row r="9" customFormat="false" ht="15" hidden="false" customHeight="false" outlineLevel="0" collapsed="false">
      <c r="A9" s="20" t="s">
        <v>68</v>
      </c>
      <c r="B9" s="20" t="n">
        <v>0</v>
      </c>
      <c r="C9" s="20" t="n">
        <v>0</v>
      </c>
      <c r="D9" s="20" t="n">
        <v>0</v>
      </c>
      <c r="E9" s="20" t="n">
        <v>0</v>
      </c>
      <c r="F9" s="13" t="n">
        <f aca="false">B9*E9</f>
        <v>0</v>
      </c>
      <c r="G9" s="13" t="n">
        <f aca="false">IF($B$4="Units",B9,IF($B$4="Sales value",F9,D9))</f>
        <v>0</v>
      </c>
      <c r="H9" s="14" t="n">
        <f aca="false">IF(SUM($G$7:$G$9)&gt;0,$B$3*G9/SUM($G$7:$G$9),0)</f>
        <v>0</v>
      </c>
      <c r="I9" s="15" t="n">
        <f aca="false">IF(B9&gt;0,C9/B9,0)</f>
        <v>0</v>
      </c>
      <c r="J9" s="15" t="n">
        <f aca="false">IF(B9&gt;0,H9/B9,0)</f>
        <v>0</v>
      </c>
      <c r="K9" s="15" t="n">
        <f aca="false">I9+J9</f>
        <v>0</v>
      </c>
      <c r="L9" s="19" t="n">
        <f aca="false">IF(B9&gt;0,E9-K9,0)</f>
        <v>0</v>
      </c>
    </row>
    <row r="11" customFormat="false" ht="15" hidden="false" customHeight="false" outlineLevel="0" collapsed="false">
      <c r="A11" s="2" t="s">
        <v>69</v>
      </c>
    </row>
  </sheetData>
  <dataValidations count="1">
    <dataValidation allowBlank="false" errorStyle="stop" operator="between" showDropDown="false" showErrorMessage="false" showInputMessage="false" sqref="B4" type="list">
      <formula1>"Units,Sales value,Labor hours"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2026-09-19T22:29:02Z</dcterms:created>
  <dc:creator>openpyxl</dc:creator>
  <dc:description/>
  <dc:language>en-US</dc:language>
  <cp:lastModifiedBy/>
  <dcterms:modified xsi:type="dcterms:W3CDTF">2026-09-19T22:29:02Z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