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ost per hire" sheetId="2" state="visible" r:id="rId4"/>
    <sheet name="By source" sheetId="3" state="visible" r:id="rId5"/>
    <sheet name="Volum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<sst xmlns="http://schemas.openxmlformats.org/spreadsheetml/2006/main" count="87" uniqueCount="81">
  <si>
    <t xml:space="preserve">Cost per hire workbook</t>
  </si>
  <si>
    <t xml:space="preserve">Calcority. Cost per hire on the internal-plus-external structure, cost per retained hire, cost by source, and the effect of volume.</t>
  </si>
  <si>
    <t xml:space="preserve">How to use</t>
  </si>
  <si>
    <t xml:space="preserve">1</t>
  </si>
  <si>
    <t xml:space="preserve">Cost per hire tab: overwrite the example values with your own for one period (a quarter is typical). Interviewer time is built from the funnel: interviews per hire × interviewers × hours × loaded rate.</t>
  </si>
  <si>
    <t xml:space="preserve">2</t>
  </si>
  <si>
    <t xml:space="preserve">By source tab: enter direct spend and hires for each source. The tab shows direct cost per hire and the cost with shared internal costs added.</t>
  </si>
  <si>
    <t xml:space="preserve">3</t>
  </si>
  <si>
    <t xml:space="preserve">Volume tab: cost per hire at half, one and a half, and double your hires, holding recruiter, tool and branding costs fixed.</t>
  </si>
  <si>
    <t xml:space="preserve">Colors</t>
  </si>
  <si>
    <t xml:space="preserve">Blue on yellow = you type. Black = formula. The starting values are illustrations, not benchmarks.</t>
  </si>
  <si>
    <t xml:space="preserve">Definitions</t>
  </si>
  <si>
    <t xml:space="preserve">Cost per hire</t>
  </si>
  <si>
    <t xml:space="preserve">(External recruiting costs + internal recruiting costs) ÷ hires in the same period. The ANSI/SHRM structure.</t>
  </si>
  <si>
    <t xml:space="preserve">Cost per retained hire</t>
  </si>
  <si>
    <t xml:space="preserve">Cost per hire ÷ (1 − share of hires who leave within a year).</t>
  </si>
  <si>
    <t xml:space="preserve">Recruiting cost ratio</t>
  </si>
  <si>
    <t xml:space="preserve">Cost per hire ÷ average first-year salary.</t>
  </si>
  <si>
    <t xml:space="preserve">Sign-on and relocation</t>
  </si>
  <si>
    <t xml:space="preserve">Many companies track these separately from recruiting cost. Tick the switch on the Cost per hire tab to include them.</t>
  </si>
  <si>
    <t xml:space="preserve">Disclaimer</t>
  </si>
  <si>
    <t xml:space="preserve">Planning aid, not HR or accounting advice. Cost per hire measures recruiting cost, not the quality of the people hired.</t>
  </si>
  <si>
    <t xml:space="preserve">Cost per hire (example values: overwrite)</t>
  </si>
  <si>
    <t xml:space="preserve">The period</t>
  </si>
  <si>
    <t xml:space="preserve">Hires in the period</t>
  </si>
  <si>
    <t xml:space="preserve">Months in the period</t>
  </si>
  <si>
    <t xml:space="preserve">External costs</t>
  </si>
  <si>
    <t xml:space="preserve">Job boards, ads and sponsorships</t>
  </si>
  <si>
    <t xml:space="preserve">Agency and search fees</t>
  </si>
  <si>
    <t xml:space="preserve">Background checks and assessments</t>
  </si>
  <si>
    <t xml:space="preserve">Include sign-on and relocation? (Yes/No)</t>
  </si>
  <si>
    <t xml:space="preserve">No</t>
  </si>
  <si>
    <t xml:space="preserve">Internal costs</t>
  </si>
  <si>
    <t xml:space="preserve">Loaded yearly cost of one recruiter</t>
  </si>
  <si>
    <t xml:space="preserve">Recruiters</t>
  </si>
  <si>
    <t xml:space="preserve">Share of their time spent hiring</t>
  </si>
  <si>
    <t xml:space="preserve">Applicant tracking and tools, per year</t>
  </si>
  <si>
    <t xml:space="preserve">Employer branding and events this period</t>
  </si>
  <si>
    <t xml:space="preserve">Referral bonuses paid</t>
  </si>
  <si>
    <t xml:space="preserve">Interview funnel</t>
  </si>
  <si>
    <t xml:space="preserve">Interviews per hire</t>
  </si>
  <si>
    <t xml:space="preserve">Interviewers per interview</t>
  </si>
  <si>
    <t xml:space="preserve">Hours per interview, including prep</t>
  </si>
  <si>
    <t xml:space="preserve">Loaded hourly rate of interviewers</t>
  </si>
  <si>
    <t xml:space="preserve">Quality and time to fill</t>
  </si>
  <si>
    <t xml:space="preserve">Hires who leave within a year</t>
  </si>
  <si>
    <t xml:space="preserve">Average first-year salary</t>
  </si>
  <si>
    <t xml:space="preserve">Payroll load on salary</t>
  </si>
  <si>
    <t xml:space="preserve">Working days to fill a role</t>
  </si>
  <si>
    <t xml:space="preserve">Share of vacant work not covered</t>
  </si>
  <si>
    <t xml:space="preserve">Results</t>
  </si>
  <si>
    <t xml:space="preserve">Recruiter time</t>
  </si>
  <si>
    <t xml:space="preserve">Applicant tracking and tools</t>
  </si>
  <si>
    <t xml:space="preserve">Interviewer time</t>
  </si>
  <si>
    <t xml:space="preserve">Total recruiting cost</t>
  </si>
  <si>
    <t xml:space="preserve">External cost per hire</t>
  </si>
  <si>
    <t xml:space="preserve">Internal cost per hire</t>
  </si>
  <si>
    <t xml:space="preserve">Cost per hire who stays a year</t>
  </si>
  <si>
    <t xml:space="preserve">Recruiting cost ratio (share of first-year salary)</t>
  </si>
  <si>
    <t xml:space="preserve">Cost per hire without interviewer time</t>
  </si>
  <si>
    <t xml:space="preserve">Vacancy cost per hire</t>
  </si>
  <si>
    <t xml:space="preserve">Total cost to fill a role (with the empty seat)</t>
  </si>
  <si>
    <t xml:space="preserve">Fixed cost this period (recruiters, tools, branding)</t>
  </si>
  <si>
    <t xml:space="preserve">Variable cost this period</t>
  </si>
  <si>
    <t xml:space="preserve">Cost per hire by source (example values: overwrite)</t>
  </si>
  <si>
    <t xml:space="preserve">Source</t>
  </si>
  <si>
    <t xml:space="preserve">Direct spend</t>
  </si>
  <si>
    <t xml:space="preserve">Hires</t>
  </si>
  <si>
    <t xml:space="preserve">Direct spend per hire</t>
  </si>
  <si>
    <t xml:space="preserve">Plus shared internal cost per hire</t>
  </si>
  <si>
    <t xml:space="preserve">Employee referrals</t>
  </si>
  <si>
    <t xml:space="preserve">Job boards and career site</t>
  </si>
  <si>
    <t xml:space="preserve">Agencies</t>
  </si>
  <si>
    <t xml:space="preserve">Direct sourcing and other</t>
  </si>
  <si>
    <t xml:space="preserve">Shared internal cost per hire</t>
  </si>
  <si>
    <t xml:space="preserve">Hires across sources</t>
  </si>
  <si>
    <t xml:space="preserve">Check: hires on the Cost per hire tab</t>
  </si>
  <si>
    <t xml:space="preserve">Sources add up to the hires?</t>
  </si>
  <si>
    <t xml:space="preserve">Cost per hire at different volumes (fixed costs held)</t>
  </si>
  <si>
    <t xml:space="preserve">Multiple of current</t>
  </si>
  <si>
    <t xml:space="preserve">Total cost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</si>
</sst>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\$#,##0"/>
    <numFmt numFmtId="167" formatCode="0%"/>
    <numFmt numFmtId="168" formatCode="0.0"/>
    <numFmt numFmtId="169" formatCode="0.0%"/>
    <numFmt numFmtId="170" formatCode="General"/>
    <numFmt numFmtId="171" formatCode="0.0\×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15.75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15.75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30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1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2" min="2" style="0" width="18"/>
    <col collapsed="false" customWidth="true" hidden="false" outlineLevel="0" max="3" min="3" style="0" width="44"/>
  </cols>
  <sheetData>
    <row r="1" customFormat="false" ht="17.35" hidden="false" customHeight="false" outlineLevel="0" collapsed="false">
      <c r="A1" s="1" t="s">
        <v>22</v>
      </c>
    </row>
    <row r="3" customFormat="false" ht="15" hidden="false" customHeight="false" outlineLevel="0" collapsed="false">
      <c r="A3" s="3" t="s">
        <v>23</v>
      </c>
      <c r="B3" s="7"/>
    </row>
    <row r="4" customFormat="false" ht="15" hidden="false" customHeight="false" outlineLevel="0" collapsed="false">
      <c r="A4" s="8" t="s">
        <v>24</v>
      </c>
      <c r="B4" s="9" t="n">
        <v>40</v>
      </c>
    </row>
    <row r="5" customFormat="false" ht="15" hidden="false" customHeight="false" outlineLevel="0" collapsed="false">
      <c r="A5" s="8" t="s">
        <v>25</v>
      </c>
      <c r="B5" s="9" t="n">
        <v>3</v>
      </c>
    </row>
    <row r="7" customFormat="false" ht="15" hidden="false" customHeight="false" outlineLevel="0" collapsed="false">
      <c r="A7" s="3" t="s">
        <v>26</v>
      </c>
      <c r="B7" s="7"/>
    </row>
    <row r="8" customFormat="false" ht="15" hidden="false" customHeight="false" outlineLevel="0" collapsed="false">
      <c r="A8" s="8" t="s">
        <v>27</v>
      </c>
      <c r="B8" s="10" t="n">
        <v>18000</v>
      </c>
    </row>
    <row r="9" customFormat="false" ht="15" hidden="false" customHeight="false" outlineLevel="0" collapsed="false">
      <c r="A9" s="8" t="s">
        <v>28</v>
      </c>
      <c r="B9" s="10" t="n">
        <v>22000</v>
      </c>
    </row>
    <row r="10" customFormat="false" ht="15" hidden="false" customHeight="false" outlineLevel="0" collapsed="false">
      <c r="A10" s="8" t="s">
        <v>29</v>
      </c>
      <c r="B10" s="10" t="n">
        <v>4000</v>
      </c>
    </row>
    <row r="11" customFormat="false" ht="15" hidden="false" customHeight="false" outlineLevel="0" collapsed="false">
      <c r="A11" s="8" t="s">
        <v>18</v>
      </c>
      <c r="B11" s="10" t="n">
        <v>30000</v>
      </c>
    </row>
    <row r="12" customFormat="false" ht="15" hidden="false" customHeight="false" outlineLevel="0" collapsed="false">
      <c r="A12" s="8" t="s">
        <v>30</v>
      </c>
      <c r="B12" s="11" t="s">
        <v>31</v>
      </c>
    </row>
    <row r="14" customFormat="false" ht="15" hidden="false" customHeight="false" outlineLevel="0" collapsed="false">
      <c r="A14" s="3" t="s">
        <v>32</v>
      </c>
      <c r="B14" s="7"/>
    </row>
    <row r="15" customFormat="false" ht="15" hidden="false" customHeight="false" outlineLevel="0" collapsed="false">
      <c r="A15" s="8" t="s">
        <v>33</v>
      </c>
      <c r="B15" s="10" t="n">
        <v>95000</v>
      </c>
    </row>
    <row r="16" customFormat="false" ht="15" hidden="false" customHeight="false" outlineLevel="0" collapsed="false">
      <c r="A16" s="8" t="s">
        <v>34</v>
      </c>
      <c r="B16" s="9" t="n">
        <v>2</v>
      </c>
    </row>
    <row r="17" customFormat="false" ht="15" hidden="false" customHeight="false" outlineLevel="0" collapsed="false">
      <c r="A17" s="8" t="s">
        <v>35</v>
      </c>
      <c r="B17" s="12" t="n">
        <v>0.6</v>
      </c>
    </row>
    <row r="18" customFormat="false" ht="15" hidden="false" customHeight="false" outlineLevel="0" collapsed="false">
      <c r="A18" s="8" t="s">
        <v>36</v>
      </c>
      <c r="B18" s="10" t="n">
        <v>15000</v>
      </c>
    </row>
    <row r="19" customFormat="false" ht="15" hidden="false" customHeight="false" outlineLevel="0" collapsed="false">
      <c r="A19" s="8" t="s">
        <v>37</v>
      </c>
      <c r="B19" s="10" t="n">
        <v>6000</v>
      </c>
    </row>
    <row r="20" customFormat="false" ht="15" hidden="false" customHeight="false" outlineLevel="0" collapsed="false">
      <c r="A20" s="8" t="s">
        <v>38</v>
      </c>
      <c r="B20" s="10" t="n">
        <v>6000</v>
      </c>
    </row>
    <row r="22" customFormat="false" ht="15" hidden="false" customHeight="false" outlineLevel="0" collapsed="false">
      <c r="A22" s="3" t="s">
        <v>39</v>
      </c>
      <c r="B22" s="7"/>
    </row>
    <row r="23" customFormat="false" ht="15" hidden="false" customHeight="false" outlineLevel="0" collapsed="false">
      <c r="A23" s="8" t="s">
        <v>40</v>
      </c>
      <c r="B23" s="13" t="n">
        <v>5</v>
      </c>
    </row>
    <row r="24" customFormat="false" ht="15" hidden="false" customHeight="false" outlineLevel="0" collapsed="false">
      <c r="A24" s="8" t="s">
        <v>41</v>
      </c>
      <c r="B24" s="13" t="n">
        <v>3</v>
      </c>
    </row>
    <row r="25" customFormat="false" ht="15" hidden="false" customHeight="false" outlineLevel="0" collapsed="false">
      <c r="A25" s="8" t="s">
        <v>42</v>
      </c>
      <c r="B25" s="13" t="n">
        <v>1.5</v>
      </c>
    </row>
    <row r="26" customFormat="false" ht="15" hidden="false" customHeight="false" outlineLevel="0" collapsed="false">
      <c r="A26" s="8" t="s">
        <v>43</v>
      </c>
      <c r="B26" s="10" t="n">
        <v>70</v>
      </c>
    </row>
    <row r="28" customFormat="false" ht="15" hidden="false" customHeight="false" outlineLevel="0" collapsed="false">
      <c r="A28" s="3" t="s">
        <v>44</v>
      </c>
      <c r="B28" s="7"/>
    </row>
    <row r="29" customFormat="false" ht="15" hidden="false" customHeight="false" outlineLevel="0" collapsed="false">
      <c r="A29" s="8" t="s">
        <v>45</v>
      </c>
      <c r="B29" s="12" t="n">
        <v>0.12</v>
      </c>
    </row>
    <row r="30" customFormat="false" ht="15" hidden="false" customHeight="false" outlineLevel="0" collapsed="false">
      <c r="A30" s="8" t="s">
        <v>46</v>
      </c>
      <c r="B30" s="10" t="n">
        <v>62000</v>
      </c>
    </row>
    <row r="31" customFormat="false" ht="15" hidden="false" customHeight="false" outlineLevel="0" collapsed="false">
      <c r="A31" s="8" t="s">
        <v>47</v>
      </c>
      <c r="B31" s="12" t="n">
        <v>0.25</v>
      </c>
    </row>
    <row r="32" customFormat="false" ht="15" hidden="false" customHeight="false" outlineLevel="0" collapsed="false">
      <c r="A32" s="8" t="s">
        <v>48</v>
      </c>
      <c r="B32" s="9" t="n">
        <v>38</v>
      </c>
    </row>
    <row r="33" customFormat="false" ht="15" hidden="false" customHeight="false" outlineLevel="0" collapsed="false">
      <c r="A33" s="8" t="s">
        <v>49</v>
      </c>
      <c r="B33" s="12" t="n">
        <v>0.5</v>
      </c>
    </row>
    <row r="35" customFormat="false" ht="15" hidden="false" customHeight="false" outlineLevel="0" collapsed="false">
      <c r="A35" s="3" t="s">
        <v>50</v>
      </c>
      <c r="B35" s="7"/>
    </row>
    <row r="36" customFormat="false" ht="15" hidden="false" customHeight="false" outlineLevel="0" collapsed="false">
      <c r="A36" s="8" t="s">
        <v>26</v>
      </c>
      <c r="B36" s="14" t="n">
        <f aca="false">B8+B9+B10+IF(B12="Yes",B11,0)</f>
        <v>44000</v>
      </c>
    </row>
    <row r="37" customFormat="false" ht="15" hidden="false" customHeight="false" outlineLevel="0" collapsed="false">
      <c r="A37" s="8" t="s">
        <v>51</v>
      </c>
      <c r="B37" s="14" t="n">
        <f aca="false">B15*B16*B17*B5/12</f>
        <v>28500</v>
      </c>
    </row>
    <row r="38" customFormat="false" ht="15" hidden="false" customHeight="false" outlineLevel="0" collapsed="false">
      <c r="A38" s="8" t="s">
        <v>52</v>
      </c>
      <c r="B38" s="14" t="n">
        <f aca="false">B18*B5/12</f>
        <v>3750</v>
      </c>
    </row>
    <row r="39" customFormat="false" ht="15" hidden="false" customHeight="false" outlineLevel="0" collapsed="false">
      <c r="A39" s="8" t="s">
        <v>53</v>
      </c>
      <c r="B39" s="14" t="n">
        <f aca="false">B4*B23*B24*B25*B26</f>
        <v>63000</v>
      </c>
    </row>
    <row r="40" customFormat="false" ht="15" hidden="false" customHeight="false" outlineLevel="0" collapsed="false">
      <c r="A40" s="8" t="s">
        <v>32</v>
      </c>
      <c r="B40" s="14" t="n">
        <f aca="false">B37+B38+B19+B20+B39</f>
        <v>107250</v>
      </c>
    </row>
    <row r="41" customFormat="false" ht="15" hidden="false" customHeight="false" outlineLevel="0" collapsed="false">
      <c r="A41" s="8" t="s">
        <v>54</v>
      </c>
      <c r="B41" s="14" t="n">
        <f aca="false">B36+B40</f>
        <v>151250</v>
      </c>
    </row>
    <row r="42" customFormat="false" ht="15" hidden="false" customHeight="false" outlineLevel="0" collapsed="false">
      <c r="A42" s="5" t="s">
        <v>12</v>
      </c>
      <c r="B42" s="15" t="n">
        <f aca="false">IF(B4&gt;0,B41/B4,0)</f>
        <v>3781.25</v>
      </c>
    </row>
    <row r="43" customFormat="false" ht="15" hidden="false" customHeight="false" outlineLevel="0" collapsed="false">
      <c r="A43" s="8" t="s">
        <v>55</v>
      </c>
      <c r="B43" s="14" t="n">
        <f aca="false">IF(B4&gt;0,B36/B4,0)</f>
        <v>1100</v>
      </c>
    </row>
    <row r="44" customFormat="false" ht="15" hidden="false" customHeight="false" outlineLevel="0" collapsed="false">
      <c r="A44" s="8" t="s">
        <v>56</v>
      </c>
      <c r="B44" s="14" t="n">
        <f aca="false">IF(B4&gt;0,B40/B4,0)</f>
        <v>2681.25</v>
      </c>
    </row>
    <row r="45" customFormat="false" ht="15" hidden="false" customHeight="false" outlineLevel="0" collapsed="false">
      <c r="A45" s="5" t="s">
        <v>57</v>
      </c>
      <c r="B45" s="15" t="n">
        <f aca="false">IF(B29&lt;1,B42/(1-B29),0)</f>
        <v>4296.875</v>
      </c>
    </row>
    <row r="46" customFormat="false" ht="15" hidden="false" customHeight="false" outlineLevel="0" collapsed="false">
      <c r="A46" s="8" t="s">
        <v>58</v>
      </c>
      <c r="B46" s="16" t="n">
        <f aca="false">IF(B30&gt;0,B42/B30,0)</f>
        <v>0.0609879032258065</v>
      </c>
    </row>
    <row r="47" customFormat="false" ht="15" hidden="false" customHeight="false" outlineLevel="0" collapsed="false">
      <c r="A47" s="8" t="s">
        <v>59</v>
      </c>
      <c r="B47" s="14" t="n">
        <f aca="false">IF(B4&gt;0,(B41-B39)/B4,0)</f>
        <v>2206.25</v>
      </c>
    </row>
    <row r="48" customFormat="false" ht="15" hidden="false" customHeight="false" outlineLevel="0" collapsed="false">
      <c r="A48" s="8" t="s">
        <v>60</v>
      </c>
      <c r="B48" s="14" t="n">
        <f aca="false">B32*(B30*(1+B31)/260)*B33</f>
        <v>5663.46153846154</v>
      </c>
    </row>
    <row r="49" customFormat="false" ht="15" hidden="false" customHeight="false" outlineLevel="0" collapsed="false">
      <c r="A49" s="8" t="s">
        <v>61</v>
      </c>
      <c r="B49" s="14" t="n">
        <f aca="false">B42+B48</f>
        <v>9444.71153846154</v>
      </c>
    </row>
    <row r="50" customFormat="false" ht="15" hidden="false" customHeight="false" outlineLevel="0" collapsed="false">
      <c r="A50" s="8" t="s">
        <v>62</v>
      </c>
      <c r="B50" s="14" t="n">
        <f aca="false">B37+B38+B19</f>
        <v>38250</v>
      </c>
    </row>
    <row r="51" customFormat="false" ht="15" hidden="false" customHeight="false" outlineLevel="0" collapsed="false">
      <c r="A51" s="8" t="s">
        <v>63</v>
      </c>
      <c r="B51" s="14" t="n">
        <f aca="false">B41-B50</f>
        <v>113000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20"/>
  </cols>
  <sheetData>
    <row r="1" customFormat="false" ht="17.35" hidden="false" customHeight="false" outlineLevel="0" collapsed="false">
      <c r="A1" s="1" t="s">
        <v>64</v>
      </c>
    </row>
    <row r="3" customFormat="false" ht="31.5" hidden="false" customHeight="true" outlineLevel="0" collapsed="false">
      <c r="A3" s="17" t="s">
        <v>65</v>
      </c>
      <c r="B3" s="17" t="s">
        <v>66</v>
      </c>
      <c r="C3" s="17" t="s">
        <v>67</v>
      </c>
      <c r="D3" s="17" t="s">
        <v>68</v>
      </c>
      <c r="E3" s="17" t="s">
        <v>69</v>
      </c>
    </row>
    <row r="4" customFormat="false" ht="15" hidden="false" customHeight="false" outlineLevel="0" collapsed="false">
      <c r="A4" s="11" t="s">
        <v>70</v>
      </c>
      <c r="B4" s="10" t="n">
        <v>6000</v>
      </c>
      <c r="C4" s="9" t="n">
        <v>8</v>
      </c>
      <c r="D4" s="14" t="n">
        <f aca="false">IF(C4&gt;0,B4/C4,"")</f>
        <v>750</v>
      </c>
      <c r="E4" s="14" t="n">
        <f aca="false">IF(C4&gt;0,B4/C4+$B$11,"")</f>
        <v>3281.25</v>
      </c>
    </row>
    <row r="5" customFormat="false" ht="15" hidden="false" customHeight="false" outlineLevel="0" collapsed="false">
      <c r="A5" s="11" t="s">
        <v>71</v>
      </c>
      <c r="B5" s="10" t="n">
        <v>18000</v>
      </c>
      <c r="C5" s="9" t="n">
        <v>14</v>
      </c>
      <c r="D5" s="14" t="n">
        <f aca="false">IF(C5&gt;0,B5/C5,"")</f>
        <v>1285.71428571429</v>
      </c>
      <c r="E5" s="14" t="n">
        <f aca="false">IF(C5&gt;0,B5/C5+$B$11,"")</f>
        <v>3816.96428571429</v>
      </c>
    </row>
    <row r="6" customFormat="false" ht="15" hidden="false" customHeight="false" outlineLevel="0" collapsed="false">
      <c r="A6" s="11" t="s">
        <v>72</v>
      </c>
      <c r="B6" s="10" t="n">
        <v>22000</v>
      </c>
      <c r="C6" s="9" t="n">
        <v>5</v>
      </c>
      <c r="D6" s="14" t="n">
        <f aca="false">IF(C6&gt;0,B6/C6,"")</f>
        <v>4400</v>
      </c>
      <c r="E6" s="14" t="n">
        <f aca="false">IF(C6&gt;0,B6/C6+$B$11,"")</f>
        <v>6931.25</v>
      </c>
    </row>
    <row r="7" customFormat="false" ht="15" hidden="false" customHeight="false" outlineLevel="0" collapsed="false">
      <c r="A7" s="11" t="s">
        <v>73</v>
      </c>
      <c r="B7" s="10" t="n">
        <v>0</v>
      </c>
      <c r="C7" s="9" t="n">
        <v>13</v>
      </c>
      <c r="D7" s="14" t="n">
        <f aca="false">IF(C7&gt;0,B7/C7,"")</f>
        <v>0</v>
      </c>
      <c r="E7" s="14" t="n">
        <f aca="false">IF(C7&gt;0,B7/C7+$B$11,"")</f>
        <v>2531.25</v>
      </c>
    </row>
    <row r="8" customFormat="false" ht="15" hidden="false" customHeight="false" outlineLevel="0" collapsed="false">
      <c r="A8" s="11"/>
      <c r="B8" s="10" t="n">
        <v>0</v>
      </c>
      <c r="C8" s="9" t="n">
        <v>0</v>
      </c>
      <c r="D8" s="14" t="str">
        <f aca="false">IF(C8&gt;0,B8/C8,"")</f>
        <v/>
      </c>
      <c r="E8" s="14" t="str">
        <f aca="false">IF(C8&gt;0,B8/C8+$B$11,"")</f>
        <v/>
      </c>
    </row>
    <row r="9" customFormat="false" ht="15" hidden="false" customHeight="false" outlineLevel="0" collapsed="false">
      <c r="A9" s="11"/>
      <c r="B9" s="10" t="n">
        <v>0</v>
      </c>
      <c r="C9" s="9" t="n">
        <v>0</v>
      </c>
      <c r="D9" s="14" t="str">
        <f aca="false">IF(C9&gt;0,B9/C9,"")</f>
        <v/>
      </c>
      <c r="E9" s="14" t="str">
        <f aca="false">IF(C9&gt;0,B9/C9+$B$11,"")</f>
        <v/>
      </c>
    </row>
    <row r="11" customFormat="false" ht="15" hidden="false" customHeight="false" outlineLevel="0" collapsed="false">
      <c r="A11" s="8" t="s">
        <v>74</v>
      </c>
      <c r="B11" s="14" t="n">
        <f aca="false">IF('Cost per hire'!B4&gt;0,('Cost per hire'!B37+'Cost per hire'!B38+'Cost per hire'!B19+'Cost per hire'!B39)/'Cost per hire'!B4,0)</f>
        <v>2531.25</v>
      </c>
    </row>
    <row r="12" customFormat="false" ht="15" hidden="false" customHeight="false" outlineLevel="0" collapsed="false">
      <c r="A12" s="8" t="s">
        <v>75</v>
      </c>
      <c r="B12" s="18" t="n">
        <f aca="false">SUM(C4:C9)</f>
        <v>40</v>
      </c>
    </row>
    <row r="13" customFormat="false" ht="15" hidden="false" customHeight="false" outlineLevel="0" collapsed="false">
      <c r="A13" s="8" t="s">
        <v>76</v>
      </c>
      <c r="B13" s="19" t="n">
        <f aca="false">'Cost per hire'!B4</f>
        <v>40</v>
      </c>
    </row>
    <row r="14" customFormat="false" ht="15" hidden="false" customHeight="false" outlineLevel="0" collapsed="false">
      <c r="A14" s="8" t="s">
        <v>77</v>
      </c>
      <c r="B14" s="18" t="str">
        <f aca="false">IF(B12=B13,"Yes","No")</f>
        <v>Yes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1" t="s">
        <v>78</v>
      </c>
    </row>
    <row r="3" customFormat="false" ht="15" hidden="false" customHeight="false" outlineLevel="0" collapsed="false">
      <c r="A3" s="20" t="s">
        <v>67</v>
      </c>
      <c r="B3" s="20" t="s">
        <v>79</v>
      </c>
      <c r="C3" s="20" t="s">
        <v>80</v>
      </c>
      <c r="D3" s="20" t="s">
        <v>12</v>
      </c>
    </row>
    <row r="4" customFormat="false" ht="15" hidden="false" customHeight="false" outlineLevel="0" collapsed="false">
      <c r="A4" s="19" t="n">
        <f aca="false">'Cost per hire'!$B$4*B4</f>
        <v>20</v>
      </c>
      <c r="B4" s="21" t="n">
        <v>0.5</v>
      </c>
      <c r="C4" s="14" t="n">
        <f aca="false">'Cost per hire'!$B$50+'Cost per hire'!$B$51*B4</f>
        <v>94750</v>
      </c>
      <c r="D4" s="14" t="n">
        <f aca="false">IF(A4&gt;0,C4/A4,0)</f>
        <v>4737.5</v>
      </c>
    </row>
    <row r="5" customFormat="false" ht="15" hidden="false" customHeight="false" outlineLevel="0" collapsed="false">
      <c r="A5" s="19" t="n">
        <f aca="false">'Cost per hire'!$B$4*B5</f>
        <v>40</v>
      </c>
      <c r="B5" s="21" t="n">
        <v>1</v>
      </c>
      <c r="C5" s="14" t="n">
        <f aca="false">'Cost per hire'!$B$50+'Cost per hire'!$B$51*B5</f>
        <v>151250</v>
      </c>
      <c r="D5" s="14" t="n">
        <f aca="false">IF(A5&gt;0,C5/A5,0)</f>
        <v>3781.25</v>
      </c>
    </row>
    <row r="6" customFormat="false" ht="15" hidden="false" customHeight="false" outlineLevel="0" collapsed="false">
      <c r="A6" s="19" t="n">
        <f aca="false">'Cost per hire'!$B$4*B6</f>
        <v>60</v>
      </c>
      <c r="B6" s="21" t="n">
        <v>1.5</v>
      </c>
      <c r="C6" s="14" t="n">
        <f aca="false">'Cost per hire'!$B$50+'Cost per hire'!$B$51*B6</f>
        <v>207750</v>
      </c>
      <c r="D6" s="14" t="n">
        <f aca="false">IF(A6&gt;0,C6/A6,0)</f>
        <v>3462.5</v>
      </c>
    </row>
    <row r="7" customFormat="false" ht="15" hidden="false" customHeight="false" outlineLevel="0" collapsed="false">
      <c r="A7" s="19" t="n">
        <f aca="false">'Cost per hire'!$B$4*B7</f>
        <v>80</v>
      </c>
      <c r="B7" s="21" t="n">
        <v>2</v>
      </c>
      <c r="C7" s="14" t="n">
        <f aca="false">'Cost per hire'!$B$50+'Cost per hire'!$B$51*B7</f>
        <v>264250</v>
      </c>
      <c r="D7" s="14" t="n">
        <f aca="false">IF(A7&gt;0,C7/A7,0)</f>
        <v>3303.125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2026-09-20T13:39:20Z</dcterms:created>
  <dc:creator>openpyxl</dc:creator>
  <dc:description/>
  <dc:language>en-US</dc:language>
  <cp:lastModifiedBy/>
  <dcterms:modified xsi:type="dcterms:W3CDTF">2026-09-20T13:39:20Z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